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ossiers restreints\Formation professionnelle\Brevets-maîtrise\PAYSANNES\Docs pluriannuels\4. Examen final\4.1 Formulaire d'inscription\"/>
    </mc:Choice>
  </mc:AlternateContent>
  <xr:revisionPtr revIDLastSave="0" documentId="13_ncr:1_{EF4CA596-844D-4E65-994C-681DAF468AF4}" xr6:coauthVersionLast="47" xr6:coauthVersionMax="47" xr10:uidLastSave="{00000000-0000-0000-0000-000000000000}"/>
  <bookViews>
    <workbookView xWindow="3405" yWindow="945" windowWidth="21600" windowHeight="11235" xr2:uid="{00000000-000D-0000-FFFF-FFFF00000000}"/>
  </bookViews>
  <sheets>
    <sheet name="Avec CFC ou maturité" sheetId="7" r:id="rId1"/>
    <sheet name="Sans formation" sheetId="4" r:id="rId2"/>
  </sheets>
  <calcPr calcId="191029"/>
  <customWorkbookViews>
    <customWorkbookView name="Zürcher-Egloff - Persönliche Ansicht" guid="{4115C9B3-6B40-4C25-80BE-2E5F38B1650A}" mergeInterval="0" personalView="1" maximized="1" windowWidth="1276" windowHeight="879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6" i="4" l="1" a="1"/>
  <c r="I16" i="4" s="1"/>
  <c r="H17" i="4" a="1"/>
  <c r="I17" i="4" s="1"/>
  <c r="H18" i="4" a="1"/>
  <c r="I18" i="4" s="1"/>
  <c r="H19" i="4" a="1"/>
  <c r="I19" i="4" s="1"/>
  <c r="H20" i="4" a="1"/>
  <c r="I20" i="4" s="1"/>
  <c r="H21" i="4" a="1"/>
  <c r="I21" i="4" s="1"/>
  <c r="H22" i="4" a="1"/>
  <c r="I22" i="4" s="1"/>
  <c r="H23" i="4" a="1"/>
  <c r="I23" i="4" s="1"/>
  <c r="H11" i="4" a="1"/>
  <c r="L28" i="7"/>
  <c r="B28" i="7"/>
  <c r="J24" i="7" a="1"/>
  <c r="K24" i="7" s="1"/>
  <c r="J23" i="7" a="1"/>
  <c r="K23" i="7" s="1"/>
  <c r="J22" i="7" a="1"/>
  <c r="K22" i="7" s="1"/>
  <c r="J21" i="7" a="1"/>
  <c r="K21" i="7" s="1"/>
  <c r="J20" i="7" a="1"/>
  <c r="K20" i="7" s="1"/>
  <c r="J19" i="7" a="1"/>
  <c r="K19" i="7" s="1"/>
  <c r="J18" i="7" a="1"/>
  <c r="K18" i="7" s="1"/>
  <c r="J17" i="7" a="1"/>
  <c r="K17" i="7" s="1"/>
  <c r="J12" i="7" a="1"/>
  <c r="H12" i="4" l="1" a="1"/>
  <c r="I12" i="4" s="1"/>
  <c r="H13" i="4" a="1"/>
  <c r="K12" i="7"/>
  <c r="I11" i="4"/>
  <c r="J13" i="7" a="1"/>
  <c r="J14" i="7" a="1"/>
  <c r="K14" i="7" s="1"/>
  <c r="B27" i="4"/>
  <c r="I13" i="4" l="1"/>
  <c r="H14" i="4" a="1"/>
  <c r="H15" i="4" s="1" a="1"/>
  <c r="I15" i="4" s="1"/>
  <c r="K13" i="7"/>
  <c r="J15" i="7" a="1"/>
  <c r="D44" i="4" l="1"/>
  <c r="J44" i="4" s="1"/>
  <c r="D45" i="4"/>
  <c r="J45" i="4" s="1"/>
  <c r="D43" i="4"/>
  <c r="J43" i="4" s="1"/>
  <c r="D42" i="4"/>
  <c r="J42" i="4" s="1"/>
  <c r="D47" i="4"/>
  <c r="J47" i="4" s="1"/>
  <c r="D41" i="4"/>
  <c r="J41" i="4" s="1"/>
  <c r="I14" i="4"/>
  <c r="D46" i="4" s="1"/>
  <c r="J46" i="4" s="1"/>
  <c r="J16" i="7" a="1"/>
  <c r="K15" i="7"/>
  <c r="J48" i="4" l="1"/>
  <c r="J49" i="4" s="1"/>
  <c r="D42" i="7"/>
  <c r="L42" i="7" s="1"/>
  <c r="K16" i="7"/>
  <c r="D43" i="7" s="1"/>
  <c r="L43" i="7" s="1"/>
  <c r="D45" i="7"/>
  <c r="L45" i="7" s="1"/>
  <c r="D44" i="7"/>
  <c r="L44" i="7" s="1"/>
  <c r="L46" i="7" l="1"/>
  <c r="L47" i="7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<sst xmlns="http://schemas.openxmlformats.org/spreadsheetml/2006/main" count="112" uniqueCount="52">
  <si>
    <t>Total</t>
  </si>
  <si>
    <t>Exigences</t>
  </si>
  <si>
    <t>Rempli si min. 100% atteint</t>
  </si>
  <si>
    <t>Taux d'occupation</t>
  </si>
  <si>
    <t>Début</t>
  </si>
  <si>
    <t>Fin</t>
  </si>
  <si>
    <t>Durée min 4 semaine</t>
  </si>
  <si>
    <r>
      <rPr>
        <b/>
        <sz val="10"/>
        <rFont val="Arial"/>
        <family val="2"/>
      </rPr>
      <t>Mois</t>
    </r>
    <r>
      <rPr>
        <sz val="10"/>
        <rFont val="Arial"/>
        <family val="2"/>
      </rPr>
      <t xml:space="preserve"> d'activités effectifs sur l'exploitation/dans le ménage agricole, pour ce nombre de jour/semaine</t>
    </r>
  </si>
  <si>
    <t>A partir de
(nombre de jours par semaine)</t>
  </si>
  <si>
    <t>Nombre de mois requis</t>
  </si>
  <si>
    <t>correspond au taux de min.</t>
  </si>
  <si>
    <t>2 jours</t>
  </si>
  <si>
    <t>1 jour</t>
  </si>
  <si>
    <t>4 jours</t>
  </si>
  <si>
    <t>Selon chiffre 3.31a du règlement d'examen</t>
  </si>
  <si>
    <t>3.5 jours</t>
  </si>
  <si>
    <t>3 jours</t>
  </si>
  <si>
    <t>2.5 jours</t>
  </si>
  <si>
    <t>1.5 jours</t>
  </si>
  <si>
    <r>
      <t xml:space="preserve">Par de l'activité demandée sur l'exploitation/dans le ménage agricole 
</t>
    </r>
    <r>
      <rPr>
        <b/>
        <sz val="10"/>
        <rFont val="Arial"/>
        <family val="2"/>
      </rPr>
      <t>en pourcent
%</t>
    </r>
  </si>
  <si>
    <t>Curricum Vitae et Calcul de la pratique</t>
  </si>
  <si>
    <t>Nbre de mois valables</t>
  </si>
  <si>
    <t>Employeur reconnu paiements directs</t>
  </si>
  <si>
    <t>obtenu le:</t>
  </si>
  <si>
    <t>Autre emploi divers après formation</t>
  </si>
  <si>
    <t>Formation / CFC</t>
  </si>
  <si>
    <t>Attestation de pratique de l'employeur</t>
  </si>
  <si>
    <t>Certificat de travail</t>
  </si>
  <si>
    <t>Diplôme de la formation initiale</t>
  </si>
  <si>
    <t>Calcul automatique du nombre de mois valables pour la pratique &gt; ne rien écrire</t>
  </si>
  <si>
    <t>Indiquer les justificatifs joints: nécessaires pour la formation initiale, et pour chaque activité qui comptabilise des mois de pratique valables</t>
  </si>
  <si>
    <t>Version: juin 2025</t>
  </si>
  <si>
    <t>Nom :</t>
  </si>
  <si>
    <r>
      <t>Calcul de la pratique</t>
    </r>
    <r>
      <rPr>
        <sz val="11"/>
        <color theme="5" tint="-0.249977111117893"/>
        <rFont val="Arial"/>
        <family val="2"/>
      </rPr>
      <t xml:space="preserve"> (automatique selon votre CV rempli ci-dessus)</t>
    </r>
  </si>
  <si>
    <t>Justification par le candidat / la candidate (calcul automatique selon CV ci-dessus)</t>
  </si>
  <si>
    <t>Joignez cet excel votre inscription, ainsi que vos justificatifs.</t>
  </si>
  <si>
    <t>Remarques:</t>
  </si>
  <si>
    <t>oui/non?</t>
  </si>
  <si>
    <t>Activité + Employeur / Ecole</t>
  </si>
  <si>
    <t>non</t>
  </si>
  <si>
    <t>oui</t>
  </si>
  <si>
    <t>EXEMPLE: J. Frères SA, CFC, méchanicien</t>
  </si>
  <si>
    <t>Expl. M. Exemple, Moudon, employée agricole</t>
  </si>
  <si>
    <r>
      <t xml:space="preserve">Type d'activité:
</t>
    </r>
    <r>
      <rPr>
        <sz val="10"/>
        <color rgb="FF00B050"/>
        <rFont val="Arial"/>
        <family val="2"/>
      </rPr>
      <t xml:space="preserve">
</t>
    </r>
    <r>
      <rPr>
        <sz val="10"/>
        <color rgb="FF009E47"/>
        <rFont val="Arial"/>
        <family val="2"/>
      </rPr>
      <t>Toujours indiquer "oui" ou "non" sans quoi le calcul ne se fait pas.</t>
    </r>
    <r>
      <rPr>
        <sz val="10"/>
        <rFont val="Arial"/>
        <family val="2"/>
      </rPr>
      <t xml:space="preserve"> Un seul "oui" possible par activité. </t>
    </r>
  </si>
  <si>
    <r>
      <rPr>
        <sz val="9"/>
        <color rgb="FFFF0000"/>
        <rFont val="Arial"/>
        <family val="2"/>
      </rPr>
      <t>Si cette case n'est pas vide, il faudra atteindre la pratique nécessaire d'ici à l'examen et renvoyer une attestation pour les derniers mois.</t>
    </r>
    <r>
      <rPr>
        <sz val="10"/>
        <color rgb="FFFF0000"/>
        <rFont val="Arial"/>
        <family val="2"/>
      </rPr>
      <t xml:space="preserve">            </t>
    </r>
    <r>
      <rPr>
        <b/>
        <sz val="10"/>
        <color indexed="10"/>
        <rFont val="Arial"/>
        <family val="2"/>
      </rPr>
      <t>Pourcentage manquant encore</t>
    </r>
  </si>
  <si>
    <t>Taux validé</t>
  </si>
  <si>
    <t>Calcul automatique du taux qui peut être pris en compte &gt; ne rien écrire</t>
  </si>
  <si>
    <r>
      <rPr>
        <b/>
        <u/>
        <sz val="10"/>
        <color rgb="FFFF0000"/>
        <rFont val="Arial"/>
        <family val="2"/>
      </rPr>
      <t>INSTRUCTIONS pour remplir ce formulaire:</t>
    </r>
    <r>
      <rPr>
        <sz val="10"/>
        <rFont val="Arial"/>
        <family val="2"/>
      </rPr>
      <t xml:space="preserve">
Ecrivez votre CV complet (formations et emplois). Commencer depuis votre 1ère formation post-scolaire.
Notez vos activités dans l'ordre chronologique.
Si vous avez eu plusieurs activités en même temps, il est nécessaire de toutes les noter.</t>
    </r>
    <r>
      <rPr>
        <sz val="10"/>
        <color rgb="FFFF0000"/>
        <rFont val="Arial"/>
        <family val="2"/>
      </rPr>
      <t xml:space="preserve">
</t>
    </r>
    <r>
      <rPr>
        <sz val="10"/>
        <rFont val="Arial"/>
        <family val="2"/>
      </rPr>
      <t>Si les dates se chevauchent partiellement, notez-les en plusieurs lignes selon l'exemple.</t>
    </r>
  </si>
  <si>
    <r>
      <t xml:space="preserve">Type d'activité:
</t>
    </r>
    <r>
      <rPr>
        <sz val="10"/>
        <color rgb="FF009E47"/>
        <rFont val="Arial"/>
        <family val="2"/>
      </rPr>
      <t>Toujours indiquer "oui" ou "non" sans quoi le calcul ne se fait pas. Un seul "oui" possible par activité.</t>
    </r>
    <r>
      <rPr>
        <sz val="10"/>
        <rFont val="Arial"/>
        <family val="2"/>
      </rPr>
      <t xml:space="preserve">
Lorsqu'il s'agissait de la formation intiale demandée pour votre inscription, indiquer également la date de l'obtention du diplôme</t>
    </r>
  </si>
  <si>
    <t>Expl. M. Patron, Forel, employée agricole</t>
  </si>
  <si>
    <r>
      <rPr>
        <b/>
        <u/>
        <sz val="10"/>
        <color rgb="FFFF0000"/>
        <rFont val="Arial"/>
        <family val="2"/>
      </rPr>
      <t>INSTRUCTIONS pour remplir ce formulaire:</t>
    </r>
    <r>
      <rPr>
        <sz val="10"/>
        <rFont val="Arial"/>
        <family val="2"/>
      </rPr>
      <t xml:space="preserve">
Ecrivez votre CV complet (tous les emplois).
Notez vos activités dans l'ordre chronologique.
Si vous avez eu plusieurs activités en même temps, il est nécessaire de toutes les noter.</t>
    </r>
    <r>
      <rPr>
        <sz val="10"/>
        <color rgb="FFFF0000"/>
        <rFont val="Arial"/>
        <family val="2"/>
      </rPr>
      <t xml:space="preserve">
</t>
    </r>
    <r>
      <rPr>
        <sz val="10"/>
        <rFont val="Arial"/>
        <family val="2"/>
      </rPr>
      <t>Si les dates se chevauchent partiellement, notez-les en plusieurs lignes selon l'exemple.</t>
    </r>
  </si>
  <si>
    <t>Exemple SA, Moudon, employée de commerce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</si>
</sst>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7" x14ac:knownFonts="1">
    <font>
      <sz val="10"/>
      <name val="Arial"/>
    </font>
    <font>
      <b/>
      <sz val="10"/>
      <color theme="5" tint="-0.249977111117893"/>
      <name val="Arial"/>
      <family val="2"/>
    </font>
    <font>
      <b/>
      <sz val="18"/>
      <color theme="5" tint="-0.249977111117893"/>
      <name val="Arial"/>
      <family val="2"/>
    </font>
    <font>
      <sz val="12"/>
      <color theme="5" tint="-0.249977111117893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6"/>
      <color theme="1" tint="0.499984740745262"/>
      <name val="Arial"/>
      <family val="2"/>
    </font>
    <font>
      <sz val="11"/>
      <color theme="1" tint="0.499984740745262"/>
      <name val="Arial"/>
      <family val="2"/>
    </font>
    <font>
      <b/>
      <sz val="11"/>
      <color theme="5" tint="-0.249977111117893"/>
      <name val="Arial"/>
      <family val="2"/>
    </font>
    <font>
      <sz val="10"/>
      <color theme="5" tint="-0.249977111117893"/>
      <name val="Arial"/>
      <family val="2"/>
    </font>
    <font>
      <b/>
      <sz val="10"/>
      <name val="Arial"/>
      <family val="2"/>
    </font>
    <font>
      <b/>
      <sz val="10"/>
      <color indexed="57"/>
      <name val="Arial"/>
      <family val="2"/>
    </font>
    <font>
      <b/>
      <sz val="10"/>
      <color indexed="10"/>
      <name val="Arial"/>
      <family val="2"/>
    </font>
    <font>
      <sz val="10"/>
      <name val="Arial"/>
    </font>
    <font>
      <b/>
      <u/>
      <sz val="10"/>
      <color rgb="FFFF0000"/>
      <name val="Arial"/>
      <family val="2"/>
    </font>
    <font>
      <b/>
      <sz val="16"/>
      <name val="Arial"/>
      <family val="2"/>
    </font>
    <font>
      <sz val="10"/>
      <color rgb="FFFF0000"/>
      <name val="Arial"/>
      <family val="2"/>
    </font>
    <font>
      <sz val="11"/>
      <color theme="5" tint="-0.249977111117893"/>
      <name val="Arial"/>
      <family val="2"/>
    </font>
    <font>
      <sz val="10"/>
      <color rgb="FF00B050"/>
      <name val="Arial"/>
      <family val="2"/>
    </font>
    <font>
      <sz val="9"/>
      <color theme="5" tint="-0.249977111117893"/>
      <name val="Arial"/>
      <family val="2"/>
    </font>
    <font>
      <sz val="9"/>
      <color rgb="FFC00000"/>
      <name val="Arial"/>
      <family val="2"/>
    </font>
    <font>
      <b/>
      <sz val="16"/>
      <color theme="5" tint="-0.249977111117893"/>
      <name val="Arial"/>
      <family val="2"/>
    </font>
    <font>
      <sz val="10"/>
      <color rgb="FF009E47"/>
      <name val="Arial"/>
      <family val="2"/>
    </font>
    <font>
      <b/>
      <sz val="10"/>
      <color rgb="FF009E47"/>
      <name val="Arial"/>
      <family val="2"/>
    </font>
    <font>
      <sz val="16"/>
      <color rgb="FF009E47"/>
      <name val="Arial"/>
      <family val="2"/>
    </font>
    <font>
      <sz val="9"/>
      <color rgb="FFFF0000"/>
      <name val="Arial"/>
      <family val="2"/>
    </font>
    <font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78">
    <border>
      <left/>
      <right/>
      <top/>
      <bottom/>
      <diagonal/>
    </border>
    <border>
      <left style="medium">
        <color theme="5" tint="-0.249977111117893"/>
      </left>
      <right/>
      <top style="medium">
        <color theme="5" tint="-0.249977111117893"/>
      </top>
      <bottom/>
      <diagonal/>
    </border>
    <border>
      <left/>
      <right/>
      <top style="medium">
        <color theme="5" tint="-0.249977111117893"/>
      </top>
      <bottom/>
      <diagonal/>
    </border>
    <border>
      <left/>
      <right style="medium">
        <color theme="5" tint="-0.249977111117893"/>
      </right>
      <top style="medium">
        <color theme="5" tint="-0.249977111117893"/>
      </top>
      <bottom/>
      <diagonal/>
    </border>
    <border>
      <left style="medium">
        <color theme="5" tint="-0.249977111117893"/>
      </left>
      <right/>
      <top/>
      <bottom style="medium">
        <color theme="5" tint="-0.249977111117893"/>
      </bottom>
      <diagonal/>
    </border>
    <border>
      <left/>
      <right/>
      <top/>
      <bottom style="medium">
        <color theme="5" tint="-0.249977111117893"/>
      </bottom>
      <diagonal/>
    </border>
    <border>
      <left/>
      <right style="medium">
        <color theme="5" tint="-0.249977111117893"/>
      </right>
      <top/>
      <bottom style="medium">
        <color theme="5" tint="-0.249977111117893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/>
      <diagonal/>
    </border>
    <border>
      <left/>
      <right style="thin">
        <color indexed="64"/>
      </right>
      <top style="thin">
        <color theme="0" tint="-0.34998626667073579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theme="0" tint="-0.34998626667073579"/>
      </right>
      <top style="thin">
        <color indexed="64"/>
      </top>
      <bottom/>
      <diagonal/>
    </border>
    <border>
      <left style="thin">
        <color theme="0" tint="-0.34998626667073579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indexed="64"/>
      </right>
      <top style="thin">
        <color indexed="64"/>
      </top>
      <bottom/>
      <diagonal/>
    </border>
    <border>
      <left style="thin">
        <color theme="0" tint="-0.24994659260841701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0.24994659260841701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theme="2" tint="-0.24994659260841701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theme="2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2" tint="-0.24994659260841701"/>
      </bottom>
      <diagonal/>
    </border>
    <border>
      <left/>
      <right/>
      <top style="thin">
        <color indexed="64"/>
      </top>
      <bottom style="thin">
        <color theme="2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indexed="64"/>
      </top>
      <bottom style="thin">
        <color theme="2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 tint="-0.24994659260841701"/>
      </bottom>
      <diagonal/>
    </border>
    <border>
      <left/>
      <right style="thin">
        <color indexed="64"/>
      </right>
      <top style="thin">
        <color indexed="64"/>
      </top>
      <bottom style="thin">
        <color theme="2" tint="-0.24994659260841701"/>
      </bottom>
      <diagonal/>
    </border>
    <border>
      <left style="thin">
        <color indexed="64"/>
      </left>
      <right/>
      <top style="thin">
        <color theme="2" tint="-0.24994659260841701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2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2" tint="-0.24994659260841701"/>
      </top>
      <bottom style="thin">
        <color indexed="64"/>
      </bottom>
      <diagonal/>
    </border>
    <border>
      <left/>
      <right/>
      <top style="thin">
        <color theme="2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 style="thin">
        <color theme="2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2" tint="-0.24994659260841701"/>
      </top>
      <bottom style="thin">
        <color indexed="64"/>
      </bottom>
      <diagonal/>
    </border>
    <border>
      <left/>
      <right style="thin">
        <color indexed="64"/>
      </right>
      <top style="thin">
        <color theme="2" tint="-0.24994659260841701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2" tint="-0.24994659260841701"/>
      </top>
      <bottom/>
      <diagonal/>
    </border>
    <border>
      <left/>
      <right style="thin">
        <color theme="0" tint="-0.34998626667073579"/>
      </right>
      <top style="thin">
        <color theme="2" tint="-0.24994659260841701"/>
      </top>
      <bottom/>
      <diagonal/>
    </border>
    <border>
      <left style="thin">
        <color indexed="64"/>
      </left>
      <right/>
      <top/>
      <bottom style="thin">
        <color theme="2" tint="-0.24994659260841701"/>
      </bottom>
      <diagonal/>
    </border>
    <border>
      <left style="thin">
        <color theme="0" tint="-0.34998626667073579"/>
      </left>
      <right/>
      <top style="thin">
        <color theme="2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2" tint="-0.24994659260841701"/>
      </top>
      <bottom/>
      <diagonal/>
    </border>
    <border>
      <left/>
      <right/>
      <top style="thin">
        <color theme="2" tint="-0.24994659260841701"/>
      </top>
      <bottom/>
      <diagonal/>
    </border>
    <border>
      <left style="thin">
        <color theme="0" tint="-0.24994659260841701"/>
      </left>
      <right style="thin">
        <color indexed="64"/>
      </right>
      <top style="thin">
        <color theme="2" tint="-0.24994659260841701"/>
      </top>
      <bottom/>
      <diagonal/>
    </border>
    <border>
      <left style="thin">
        <color indexed="64"/>
      </left>
      <right style="thin">
        <color indexed="64"/>
      </right>
      <top style="thin">
        <color theme="2" tint="-0.24994659260841701"/>
      </top>
      <bottom/>
      <diagonal/>
    </border>
    <border>
      <left/>
      <right style="thin">
        <color indexed="64"/>
      </right>
      <top style="thin">
        <color theme="2" tint="-0.24994659260841701"/>
      </top>
      <bottom/>
      <diagonal/>
    </border>
    <border>
      <left style="thin">
        <color indexed="64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 style="thin">
        <color theme="0" tint="-0.34998626667073579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2" tint="-0.24994659260841701"/>
      </bottom>
      <diagonal/>
    </border>
    <border>
      <left/>
      <right style="thin">
        <color indexed="64"/>
      </right>
      <top/>
      <bottom style="thin">
        <color theme="2" tint="-0.24994659260841701"/>
      </bottom>
      <diagonal/>
    </border>
    <border>
      <left style="thin">
        <color theme="0" tint="-0.34998626667073579"/>
      </left>
      <right/>
      <top style="thin">
        <color theme="2" tint="-9.9948118533890809E-2"/>
      </top>
      <bottom style="thin">
        <color theme="2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2" tint="-9.9948118533890809E-2"/>
      </top>
      <bottom style="thin">
        <color theme="2" tint="-0.24994659260841701"/>
      </bottom>
      <diagonal/>
    </border>
    <border>
      <left/>
      <right/>
      <top style="thin">
        <color theme="2" tint="-9.9948118533890809E-2"/>
      </top>
      <bottom style="thin">
        <color theme="2" tint="-0.24994659260841701"/>
      </bottom>
      <diagonal/>
    </border>
    <border>
      <left style="thin">
        <color indexed="64"/>
      </left>
      <right/>
      <top style="thin">
        <color theme="2" tint="-9.9948118533890809E-2"/>
      </top>
      <bottom style="thin">
        <color theme="2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theme="2" tint="-9.9948118533890809E-2"/>
      </top>
      <bottom style="thin">
        <color theme="2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theme="2" tint="-0.24994659260841701"/>
      </bottom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21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1" fillId="0" borderId="26" xfId="0" applyFont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4" fillId="0" borderId="16" xfId="0" applyFont="1" applyBorder="1" applyAlignment="1" applyProtection="1">
      <alignment vertical="center" wrapText="1"/>
      <protection locked="0"/>
    </xf>
    <xf numFmtId="0" fontId="4" fillId="0" borderId="7" xfId="0" applyFont="1" applyBorder="1" applyAlignment="1" applyProtection="1">
      <alignment vertical="center" wrapText="1"/>
      <protection locked="0"/>
    </xf>
    <xf numFmtId="9" fontId="4" fillId="3" borderId="7" xfId="0" applyNumberFormat="1" applyFont="1" applyFill="1" applyBorder="1" applyAlignment="1" applyProtection="1">
      <alignment horizontal="center"/>
      <protection hidden="1"/>
    </xf>
    <xf numFmtId="0" fontId="4" fillId="3" borderId="16" xfId="0" quotePrefix="1" applyFont="1" applyFill="1" applyBorder="1" applyAlignment="1" applyProtection="1">
      <alignment horizontal="left" vertical="center"/>
      <protection hidden="1"/>
    </xf>
    <xf numFmtId="9" fontId="4" fillId="3" borderId="16" xfId="0" applyNumberFormat="1" applyFont="1" applyFill="1" applyBorder="1" applyAlignment="1" applyProtection="1">
      <alignment horizontal="left" vertical="center"/>
      <protection hidden="1"/>
    </xf>
    <xf numFmtId="0" fontId="9" fillId="3" borderId="7" xfId="0" applyFont="1" applyFill="1" applyBorder="1" applyAlignment="1" applyProtection="1">
      <alignment horizontal="center" vertical="center" wrapText="1"/>
      <protection locked="0"/>
    </xf>
    <xf numFmtId="0" fontId="4" fillId="3" borderId="7" xfId="0" applyFont="1" applyFill="1" applyBorder="1" applyAlignment="1" applyProtection="1">
      <alignment horizontal="center" vertical="center"/>
      <protection hidden="1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14" fontId="4" fillId="2" borderId="9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14" fontId="4" fillId="0" borderId="9" xfId="0" applyNumberFormat="1" applyFont="1" applyBorder="1" applyAlignment="1" applyProtection="1">
      <alignment horizontal="center" vertical="center"/>
      <protection locked="0"/>
    </xf>
    <xf numFmtId="0" fontId="1" fillId="0" borderId="22" xfId="0" applyFont="1" applyBorder="1" applyAlignment="1" applyProtection="1">
      <alignment vertical="center" wrapText="1"/>
      <protection locked="0"/>
    </xf>
    <xf numFmtId="0" fontId="1" fillId="0" borderId="23" xfId="0" applyFont="1" applyBorder="1" applyAlignment="1" applyProtection="1">
      <alignment vertical="center" wrapText="1"/>
      <protection locked="0"/>
    </xf>
    <xf numFmtId="14" fontId="4" fillId="2" borderId="14" xfId="1" applyNumberFormat="1" applyFont="1" applyFill="1" applyBorder="1" applyAlignment="1">
      <alignment horizontal="center" vertical="center"/>
    </xf>
    <xf numFmtId="14" fontId="4" fillId="0" borderId="14" xfId="1" applyNumberFormat="1" applyFont="1" applyBorder="1" applyAlignment="1">
      <alignment horizontal="center" vertical="center"/>
    </xf>
    <xf numFmtId="0" fontId="6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1" fillId="0" borderId="30" xfId="0" applyFont="1" applyBorder="1" applyAlignment="1" applyProtection="1">
      <alignment horizontal="center" vertical="center" wrapText="1"/>
      <protection locked="0"/>
    </xf>
    <xf numFmtId="0" fontId="1" fillId="0" borderId="31" xfId="0" applyFont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15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2" borderId="15" xfId="0" applyFont="1" applyFill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5" fillId="0" borderId="0" xfId="0" applyFont="1" applyAlignment="1" applyProtection="1">
      <alignment horizontal="left"/>
      <protection locked="0"/>
    </xf>
    <xf numFmtId="14" fontId="4" fillId="2" borderId="0" xfId="1" applyNumberFormat="1" applyFont="1" applyFill="1" applyBorder="1" applyAlignment="1">
      <alignment horizontal="center" vertical="center"/>
    </xf>
    <xf numFmtId="14" fontId="4" fillId="0" borderId="0" xfId="1" applyNumberFormat="1" applyFont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164" fontId="4" fillId="0" borderId="14" xfId="0" applyNumberFormat="1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2" borderId="14" xfId="0" applyFont="1" applyFill="1" applyBorder="1" applyAlignment="1" applyProtection="1">
      <alignment horizontal="center"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14" xfId="0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2" borderId="35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35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2" borderId="35" xfId="0" applyFont="1" applyFill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14" fontId="4" fillId="2" borderId="38" xfId="1" applyNumberFormat="1" applyFont="1" applyFill="1" applyBorder="1" applyAlignment="1">
      <alignment horizontal="center" vertical="center"/>
    </xf>
    <xf numFmtId="14" fontId="4" fillId="0" borderId="38" xfId="1" applyNumberFormat="1" applyFont="1" applyBorder="1" applyAlignment="1">
      <alignment horizontal="center" vertical="center"/>
    </xf>
    <xf numFmtId="0" fontId="1" fillId="0" borderId="37" xfId="0" applyFont="1" applyBorder="1" applyAlignment="1" applyProtection="1">
      <alignment vertical="center" wrapText="1"/>
      <protection locked="0"/>
    </xf>
    <xf numFmtId="0" fontId="1" fillId="0" borderId="33" xfId="0" applyFont="1" applyBorder="1" applyAlignment="1" applyProtection="1">
      <alignment horizontal="center" vertical="center" wrapText="1"/>
      <protection locked="0"/>
    </xf>
    <xf numFmtId="0" fontId="1" fillId="0" borderId="34" xfId="0" applyFont="1" applyBorder="1" applyAlignment="1" applyProtection="1">
      <alignment vertical="center" wrapText="1"/>
      <protection locked="0"/>
    </xf>
    <xf numFmtId="14" fontId="4" fillId="2" borderId="35" xfId="1" applyNumberFormat="1" applyFont="1" applyFill="1" applyBorder="1" applyAlignment="1">
      <alignment horizontal="center" vertical="center"/>
    </xf>
    <xf numFmtId="14" fontId="4" fillId="0" borderId="35" xfId="1" applyNumberFormat="1" applyFont="1" applyBorder="1" applyAlignment="1">
      <alignment horizontal="center" vertical="center"/>
    </xf>
    <xf numFmtId="9" fontId="4" fillId="2" borderId="0" xfId="1" applyFont="1" applyFill="1" applyBorder="1" applyAlignment="1">
      <alignment horizontal="center" vertical="center"/>
    </xf>
    <xf numFmtId="9" fontId="4" fillId="0" borderId="0" xfId="1" applyFont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 wrapText="1"/>
      <protection locked="0"/>
    </xf>
    <xf numFmtId="0" fontId="4" fillId="2" borderId="20" xfId="0" applyFon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2" borderId="34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2" borderId="24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2" borderId="11" xfId="0" applyFon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2" borderId="33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2" borderId="13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6" borderId="28" xfId="0" applyFont="1" applyFill="1" applyBorder="1" applyAlignment="1" applyProtection="1">
      <alignment horizontal="center" vertical="center" wrapText="1"/>
      <protection locked="0"/>
    </xf>
    <xf numFmtId="14" fontId="19" fillId="5" borderId="41" xfId="0" applyNumberFormat="1" applyFont="1" applyFill="1" applyBorder="1" applyAlignment="1" applyProtection="1">
      <alignment vertical="center" wrapText="1"/>
      <protection locked="0"/>
    </xf>
    <xf numFmtId="14" fontId="19" fillId="5" borderId="42" xfId="0" applyNumberFormat="1" applyFont="1" applyFill="1" applyBorder="1" applyAlignment="1" applyProtection="1">
      <alignment vertical="center" wrapText="1"/>
      <protection locked="0"/>
    </xf>
    <xf numFmtId="9" fontId="19" fillId="5" borderId="43" xfId="1" applyFont="1" applyFill="1" applyBorder="1" applyAlignment="1" applyProtection="1">
      <alignment vertical="center" wrapText="1"/>
      <protection locked="0"/>
    </xf>
    <xf numFmtId="0" fontId="20" fillId="5" borderId="39" xfId="0" applyFont="1" applyFill="1" applyBorder="1" applyAlignment="1" applyProtection="1">
      <alignment horizontal="center" vertical="center" wrapText="1"/>
      <protection locked="0"/>
    </xf>
    <xf numFmtId="0" fontId="20" fillId="5" borderId="43" xfId="0" applyFont="1" applyFill="1" applyBorder="1" applyAlignment="1" applyProtection="1">
      <alignment horizontal="center" vertical="center" wrapText="1"/>
      <protection locked="0"/>
    </xf>
    <xf numFmtId="0" fontId="20" fillId="5" borderId="44" xfId="0" applyFont="1" applyFill="1" applyBorder="1" applyAlignment="1" applyProtection="1">
      <alignment horizontal="center" vertical="center" wrapText="1"/>
      <protection locked="0"/>
    </xf>
    <xf numFmtId="0" fontId="19" fillId="5" borderId="45" xfId="0" applyFont="1" applyFill="1" applyBorder="1" applyAlignment="1" applyProtection="1">
      <alignment horizontal="center" vertical="center" wrapText="1"/>
      <protection locked="0"/>
    </xf>
    <xf numFmtId="14" fontId="19" fillId="5" borderId="48" xfId="0" applyNumberFormat="1" applyFont="1" applyFill="1" applyBorder="1" applyAlignment="1" applyProtection="1">
      <alignment vertical="center" wrapText="1"/>
      <protection locked="0"/>
    </xf>
    <xf numFmtId="14" fontId="19" fillId="5" borderId="49" xfId="0" applyNumberFormat="1" applyFont="1" applyFill="1" applyBorder="1" applyAlignment="1" applyProtection="1">
      <alignment vertical="center" wrapText="1"/>
      <protection locked="0"/>
    </xf>
    <xf numFmtId="0" fontId="20" fillId="5" borderId="47" xfId="0" applyFont="1" applyFill="1" applyBorder="1" applyAlignment="1" applyProtection="1">
      <alignment horizontal="center" vertical="center" wrapText="1"/>
      <protection locked="0"/>
    </xf>
    <xf numFmtId="0" fontId="20" fillId="5" borderId="51" xfId="0" applyFont="1" applyFill="1" applyBorder="1" applyAlignment="1" applyProtection="1">
      <alignment vertical="center" wrapText="1"/>
      <protection locked="0"/>
    </xf>
    <xf numFmtId="0" fontId="20" fillId="5" borderId="50" xfId="0" applyFont="1" applyFill="1" applyBorder="1" applyAlignment="1" applyProtection="1">
      <alignment horizontal="center" vertical="center" wrapText="1"/>
      <protection locked="0"/>
    </xf>
    <xf numFmtId="0" fontId="20" fillId="5" borderId="51" xfId="0" applyFont="1" applyFill="1" applyBorder="1" applyAlignment="1" applyProtection="1">
      <alignment horizontal="center" vertical="center" wrapText="1"/>
      <protection locked="0"/>
    </xf>
    <xf numFmtId="0" fontId="19" fillId="5" borderId="52" xfId="0" applyFont="1" applyFill="1" applyBorder="1" applyAlignment="1" applyProtection="1">
      <alignment horizontal="center" vertical="center" wrapText="1"/>
      <protection locked="0"/>
    </xf>
    <xf numFmtId="14" fontId="4" fillId="2" borderId="26" xfId="0" applyNumberFormat="1" applyFont="1" applyFill="1" applyBorder="1" applyAlignment="1" applyProtection="1">
      <alignment horizontal="center" vertical="center"/>
      <protection locked="0"/>
    </xf>
    <xf numFmtId="14" fontId="4" fillId="2" borderId="33" xfId="1" applyNumberFormat="1" applyFont="1" applyFill="1" applyBorder="1" applyAlignment="1">
      <alignment horizontal="center" vertical="center"/>
    </xf>
    <xf numFmtId="9" fontId="4" fillId="2" borderId="12" xfId="1" applyFont="1" applyFill="1" applyBorder="1" applyAlignment="1">
      <alignment horizontal="center" vertical="center"/>
    </xf>
    <xf numFmtId="14" fontId="4" fillId="2" borderId="11" xfId="1" applyNumberFormat="1" applyFont="1" applyFill="1" applyBorder="1" applyAlignment="1">
      <alignment horizontal="center" vertical="center"/>
    </xf>
    <xf numFmtId="14" fontId="4" fillId="2" borderId="36" xfId="1" applyNumberFormat="1" applyFont="1" applyFill="1" applyBorder="1" applyAlignment="1">
      <alignment horizontal="center" vertical="center"/>
    </xf>
    <xf numFmtId="14" fontId="4" fillId="2" borderId="12" xfId="1" applyNumberFormat="1" applyFont="1" applyFill="1" applyBorder="1" applyAlignment="1">
      <alignment horizontal="center" vertical="center"/>
    </xf>
    <xf numFmtId="0" fontId="4" fillId="2" borderId="22" xfId="0" applyFont="1" applyFill="1" applyBorder="1" applyAlignment="1" applyProtection="1">
      <alignment horizontal="center" vertical="center"/>
      <protection locked="0"/>
    </xf>
    <xf numFmtId="14" fontId="4" fillId="2" borderId="34" xfId="1" applyNumberFormat="1" applyFont="1" applyFill="1" applyBorder="1" applyAlignment="1">
      <alignment horizontal="center" vertical="center"/>
    </xf>
    <xf numFmtId="9" fontId="4" fillId="2" borderId="23" xfId="1" applyFont="1" applyFill="1" applyBorder="1" applyAlignment="1">
      <alignment horizontal="center" vertical="center"/>
    </xf>
    <xf numFmtId="14" fontId="4" fillId="2" borderId="20" xfId="1" applyNumberFormat="1" applyFont="1" applyFill="1" applyBorder="1" applyAlignment="1">
      <alignment horizontal="center" vertical="center"/>
    </xf>
    <xf numFmtId="14" fontId="4" fillId="2" borderId="37" xfId="1" applyNumberFormat="1" applyFont="1" applyFill="1" applyBorder="1" applyAlignment="1">
      <alignment horizontal="center" vertical="center"/>
    </xf>
    <xf numFmtId="14" fontId="4" fillId="2" borderId="23" xfId="1" applyNumberFormat="1" applyFont="1" applyFill="1" applyBorder="1" applyAlignment="1">
      <alignment horizontal="center" vertical="center"/>
    </xf>
    <xf numFmtId="14" fontId="20" fillId="5" borderId="44" xfId="0" applyNumberFormat="1" applyFont="1" applyFill="1" applyBorder="1" applyAlignment="1" applyProtection="1">
      <alignment horizontal="center" vertical="center" wrapText="1"/>
      <protection locked="0"/>
    </xf>
    <xf numFmtId="0" fontId="23" fillId="0" borderId="23" xfId="0" applyFont="1" applyBorder="1" applyAlignment="1" applyProtection="1">
      <alignment horizontal="center" vertical="center" wrapText="1"/>
      <protection locked="0"/>
    </xf>
    <xf numFmtId="0" fontId="23" fillId="0" borderId="20" xfId="0" applyFont="1" applyBorder="1" applyAlignment="1" applyProtection="1">
      <alignment horizontal="center" vertical="center" wrapText="1"/>
      <protection locked="0"/>
    </xf>
    <xf numFmtId="0" fontId="23" fillId="0" borderId="37" xfId="0" applyFont="1" applyBorder="1" applyAlignment="1" applyProtection="1">
      <alignment horizontal="center" vertical="center" wrapText="1"/>
      <protection locked="0"/>
    </xf>
    <xf numFmtId="0" fontId="4" fillId="6" borderId="27" xfId="0" applyFont="1" applyFill="1" applyBorder="1" applyAlignment="1" applyProtection="1">
      <alignment horizontal="center" vertical="center" wrapText="1"/>
      <protection locked="0"/>
    </xf>
    <xf numFmtId="14" fontId="19" fillId="5" borderId="62" xfId="0" applyNumberFormat="1" applyFont="1" applyFill="1" applyBorder="1" applyAlignment="1" applyProtection="1">
      <alignment vertical="center" wrapText="1"/>
      <protection locked="0"/>
    </xf>
    <xf numFmtId="14" fontId="19" fillId="5" borderId="63" xfId="0" applyNumberFormat="1" applyFont="1" applyFill="1" applyBorder="1" applyAlignment="1" applyProtection="1">
      <alignment vertical="center" wrapText="1"/>
      <protection locked="0"/>
    </xf>
    <xf numFmtId="0" fontId="20" fillId="5" borderId="59" xfId="0" applyFont="1" applyFill="1" applyBorder="1" applyAlignment="1" applyProtection="1">
      <alignment horizontal="center" vertical="center" wrapText="1"/>
      <protection locked="0"/>
    </xf>
    <xf numFmtId="14" fontId="20" fillId="5" borderId="65" xfId="0" applyNumberFormat="1" applyFont="1" applyFill="1" applyBorder="1" applyAlignment="1" applyProtection="1">
      <alignment horizontal="center" vertical="center" wrapText="1"/>
      <protection locked="0"/>
    </xf>
    <xf numFmtId="0" fontId="20" fillId="5" borderId="64" xfId="0" applyFont="1" applyFill="1" applyBorder="1" applyAlignment="1" applyProtection="1">
      <alignment horizontal="center" vertical="center" wrapText="1"/>
      <protection locked="0"/>
    </xf>
    <xf numFmtId="0" fontId="20" fillId="5" borderId="65" xfId="0" applyFont="1" applyFill="1" applyBorder="1" applyAlignment="1" applyProtection="1">
      <alignment horizontal="center" vertical="center" wrapText="1"/>
      <protection locked="0"/>
    </xf>
    <xf numFmtId="0" fontId="19" fillId="5" borderId="66" xfId="0" applyFont="1" applyFill="1" applyBorder="1" applyAlignment="1" applyProtection="1">
      <alignment horizontal="center" vertical="center" wrapText="1"/>
      <protection locked="0"/>
    </xf>
    <xf numFmtId="14" fontId="19" fillId="5" borderId="72" xfId="0" applyNumberFormat="1" applyFont="1" applyFill="1" applyBorder="1" applyAlignment="1" applyProtection="1">
      <alignment horizontal="right" vertical="center" wrapText="1"/>
      <protection locked="0"/>
    </xf>
    <xf numFmtId="14" fontId="19" fillId="5" borderId="73" xfId="0" applyNumberFormat="1" applyFont="1" applyFill="1" applyBorder="1" applyAlignment="1" applyProtection="1">
      <alignment vertical="center" wrapText="1"/>
      <protection locked="0"/>
    </xf>
    <xf numFmtId="0" fontId="20" fillId="5" borderId="75" xfId="0" applyFont="1" applyFill="1" applyBorder="1" applyAlignment="1" applyProtection="1">
      <alignment horizontal="center" vertical="center" wrapText="1"/>
      <protection locked="0"/>
    </xf>
    <xf numFmtId="14" fontId="20" fillId="5" borderId="76" xfId="0" applyNumberFormat="1" applyFont="1" applyFill="1" applyBorder="1" applyAlignment="1" applyProtection="1">
      <alignment horizontal="center" vertical="center" wrapText="1"/>
      <protection locked="0"/>
    </xf>
    <xf numFmtId="0" fontId="20" fillId="5" borderId="74" xfId="0" applyFont="1" applyFill="1" applyBorder="1" applyAlignment="1" applyProtection="1">
      <alignment horizontal="center" vertical="center" wrapText="1"/>
      <protection locked="0"/>
    </xf>
    <xf numFmtId="0" fontId="20" fillId="5" borderId="76" xfId="0" applyFont="1" applyFill="1" applyBorder="1" applyAlignment="1" applyProtection="1">
      <alignment horizontal="center" vertical="center" wrapText="1"/>
      <protection locked="0"/>
    </xf>
    <xf numFmtId="0" fontId="19" fillId="5" borderId="77" xfId="0" applyFont="1" applyFill="1" applyBorder="1" applyAlignment="1" applyProtection="1">
      <alignment horizontal="center" vertical="center" wrapText="1"/>
      <protection locked="0"/>
    </xf>
    <xf numFmtId="0" fontId="26" fillId="5" borderId="39" xfId="0" applyFon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6" fillId="5" borderId="42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6" fillId="5" borderId="46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6" fillId="0" borderId="0" xfId="0" applyFont="1" applyAlignment="1">
      <alignment vertical="center" wrapText="1"/>
    </xf>
    <xf numFmtId="0" fontId="26" fillId="5" borderId="59" xfId="0" applyFon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6" fillId="5" borderId="63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6" fillId="5" borderId="67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6" fillId="5" borderId="61" xfId="0" applyFon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6" fillId="5" borderId="70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6" fillId="5" borderId="71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6" fillId="5" borderId="47" xfId="0" applyFon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6" fillId="5" borderId="49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6" fillId="5" borderId="53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9" fontId="19" fillId="5" borderId="43" xfId="1" applyFont="1" applyFill="1" applyBorder="1" applyAlignment="1" applyProtection="1">
      <alignment horizontal="center" vertical="center" wrapText="1"/>
      <protection locked="0"/>
    </xf>
    <xf numFmtId="9" fontId="19" fillId="5" borderId="64" xfId="1" applyFont="1" applyFill="1" applyBorder="1" applyAlignment="1" applyProtection="1">
      <alignment horizontal="center" vertical="center" wrapText="1"/>
      <protection locked="0"/>
    </xf>
    <xf numFmtId="9" fontId="19" fillId="5" borderId="74" xfId="1" applyFont="1" applyFill="1" applyBorder="1" applyAlignment="1" applyProtection="1">
      <alignment horizontal="center" vertical="center" wrapText="1"/>
      <protection locked="0"/>
    </xf>
    <xf numFmtId="9" fontId="19" fillId="5" borderId="50" xfId="1" applyFont="1" applyFill="1" applyBorder="1" applyAlignment="1" applyProtection="1">
      <alignment horizontal="center" vertical="center" wrapText="1"/>
      <protection locked="0"/>
    </xf>
    <xf numFmtId="2" fontId="4" fillId="2" borderId="12" xfId="1" applyNumberFormat="1" applyFont="1" applyFill="1" applyBorder="1" applyAlignment="1">
      <alignment horizontal="center" vertical="center"/>
    </xf>
    <xf numFmtId="2" fontId="4" fillId="0" borderId="0" xfId="1" applyNumberFormat="1" applyFont="1" applyBorder="1" applyAlignment="1">
      <alignment horizontal="center" vertical="center"/>
    </xf>
    <xf numFmtId="2" fontId="4" fillId="2" borderId="0" xfId="1" applyNumberFormat="1" applyFont="1" applyFill="1" applyBorder="1" applyAlignment="1">
      <alignment horizontal="center" vertical="center"/>
    </xf>
    <xf numFmtId="2" fontId="4" fillId="2" borderId="23" xfId="1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 textRotation="90" wrapText="1"/>
    </xf>
    <xf numFmtId="0" fontId="1" fillId="0" borderId="20" xfId="0" applyFont="1" applyBorder="1" applyAlignment="1">
      <alignment horizontal="center" vertical="center" textRotation="90" wrapText="1"/>
    </xf>
    <xf numFmtId="0" fontId="1" fillId="0" borderId="33" xfId="0" applyFont="1" applyBorder="1" applyAlignment="1">
      <alignment horizontal="center" vertical="center" textRotation="90" wrapText="1"/>
    </xf>
    <xf numFmtId="0" fontId="1" fillId="0" borderId="34" xfId="0" applyFont="1" applyBorder="1" applyAlignment="1">
      <alignment horizontal="center" vertical="center" textRotation="90" wrapText="1"/>
    </xf>
    <xf numFmtId="0" fontId="1" fillId="0" borderId="13" xfId="0" applyFont="1" applyBorder="1" applyAlignment="1">
      <alignment horizontal="center" vertical="center" textRotation="90" wrapText="1"/>
    </xf>
    <xf numFmtId="0" fontId="1" fillId="0" borderId="24" xfId="0" applyFont="1" applyBorder="1" applyAlignment="1">
      <alignment horizontal="center" vertical="center" textRotation="90" wrapText="1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6" fillId="6" borderId="28" xfId="0" applyFont="1" applyFill="1" applyBorder="1" applyAlignment="1" applyProtection="1">
      <alignment horizontal="left" vertical="center" wrapText="1"/>
      <protection locked="0"/>
    </xf>
    <xf numFmtId="0" fontId="16" fillId="6" borderId="27" xfId="0" applyFont="1" applyFill="1" applyBorder="1" applyAlignment="1" applyProtection="1">
      <alignment horizontal="left" vertical="center" wrapText="1"/>
      <protection locked="0"/>
    </xf>
    <xf numFmtId="0" fontId="16" fillId="6" borderId="32" xfId="0" applyFont="1" applyFill="1" applyBorder="1" applyAlignment="1" applyProtection="1">
      <alignment horizontal="left" vertical="center" wrapText="1"/>
      <protection locked="0"/>
    </xf>
    <xf numFmtId="0" fontId="1" fillId="0" borderId="20" xfId="0" applyFont="1" applyBorder="1" applyAlignment="1" applyProtection="1">
      <alignment horizontal="left" wrapText="1"/>
      <protection locked="0"/>
    </xf>
    <xf numFmtId="0" fontId="1" fillId="0" borderId="21" xfId="0" applyFont="1" applyBorder="1" applyAlignment="1" applyProtection="1">
      <alignment horizontal="left" wrapText="1"/>
      <protection locked="0"/>
    </xf>
    <xf numFmtId="0" fontId="19" fillId="5" borderId="59" xfId="0" applyFont="1" applyFill="1" applyBorder="1" applyAlignment="1" applyProtection="1">
      <alignment horizontal="left" vertical="center" wrapText="1"/>
      <protection locked="0"/>
    </xf>
    <xf numFmtId="0" fontId="19" fillId="5" borderId="60" xfId="0" applyFont="1" applyFill="1" applyBorder="1" applyAlignment="1" applyProtection="1">
      <alignment horizontal="left" vertical="center" wrapText="1"/>
      <protection locked="0"/>
    </xf>
    <xf numFmtId="0" fontId="19" fillId="5" borderId="68" xfId="0" applyFont="1" applyFill="1" applyBorder="1" applyAlignment="1" applyProtection="1">
      <alignment horizontal="left" vertical="center" wrapText="1"/>
      <protection locked="0"/>
    </xf>
    <xf numFmtId="0" fontId="19" fillId="5" borderId="69" xfId="0" applyFont="1" applyFill="1" applyBorder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left"/>
      <protection locked="0"/>
    </xf>
    <xf numFmtId="0" fontId="17" fillId="0" borderId="0" xfId="0" applyFont="1" applyAlignment="1" applyProtection="1">
      <alignment horizontal="left"/>
      <protection locked="0"/>
    </xf>
    <xf numFmtId="0" fontId="24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5" fillId="0" borderId="1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4" fillId="0" borderId="14" xfId="0" applyFont="1" applyBorder="1" applyAlignment="1" applyProtection="1">
      <alignment horizontal="left" vertical="center" wrapText="1"/>
      <protection locked="0"/>
    </xf>
    <xf numFmtId="0" fontId="4" fillId="0" borderId="10" xfId="0" applyFont="1" applyBorder="1" applyAlignment="1" applyProtection="1">
      <alignment horizontal="left" vertical="center" wrapText="1"/>
      <protection locked="0"/>
    </xf>
    <xf numFmtId="0" fontId="4" fillId="2" borderId="14" xfId="0" applyFont="1" applyFill="1" applyBorder="1" applyAlignment="1" applyProtection="1">
      <alignment horizontal="left" vertical="center" wrapText="1"/>
      <protection locked="0"/>
    </xf>
    <xf numFmtId="0" fontId="4" fillId="2" borderId="1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4" fillId="6" borderId="28" xfId="0" applyFont="1" applyFill="1" applyBorder="1" applyAlignment="1" applyProtection="1">
      <alignment horizontal="center" vertical="center" wrapText="1"/>
      <protection locked="0"/>
    </xf>
    <xf numFmtId="0" fontId="4" fillId="6" borderId="27" xfId="0" applyFont="1" applyFill="1" applyBorder="1" applyAlignment="1" applyProtection="1">
      <alignment horizontal="center" vertical="center" wrapText="1"/>
      <protection locked="0"/>
    </xf>
    <xf numFmtId="0" fontId="4" fillId="6" borderId="29" xfId="0" applyFont="1" applyFill="1" applyBorder="1" applyAlignment="1" applyProtection="1">
      <alignment horizontal="center" vertical="center" wrapText="1"/>
      <protection locked="0"/>
    </xf>
    <xf numFmtId="0" fontId="4" fillId="6" borderId="32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/>
      <protection locked="0"/>
    </xf>
    <xf numFmtId="0" fontId="1" fillId="0" borderId="11" xfId="0" applyFont="1" applyBorder="1" applyAlignment="1" applyProtection="1">
      <alignment horizontal="left" vertical="center" wrapText="1"/>
      <protection locked="0"/>
    </xf>
    <xf numFmtId="0" fontId="1" fillId="0" borderId="25" xfId="0" applyFont="1" applyBorder="1" applyAlignment="1" applyProtection="1">
      <alignment horizontal="left" vertical="center" wrapText="1"/>
      <protection locked="0"/>
    </xf>
    <xf numFmtId="0" fontId="11" fillId="4" borderId="16" xfId="0" applyFont="1" applyFill="1" applyBorder="1" applyAlignment="1">
      <alignment horizontal="right"/>
    </xf>
    <xf numFmtId="0" fontId="11" fillId="4" borderId="7" xfId="0" applyFont="1" applyFill="1" applyBorder="1" applyAlignment="1">
      <alignment horizontal="right"/>
    </xf>
    <xf numFmtId="1" fontId="11" fillId="4" borderId="7" xfId="0" applyNumberFormat="1" applyFont="1" applyFill="1" applyBorder="1" applyAlignment="1">
      <alignment horizontal="center"/>
    </xf>
    <xf numFmtId="1" fontId="11" fillId="4" borderId="17" xfId="0" applyNumberFormat="1" applyFont="1" applyFill="1" applyBorder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164" fontId="4" fillId="0" borderId="7" xfId="0" applyNumberFormat="1" applyFont="1" applyBorder="1" applyAlignment="1">
      <alignment horizontal="center" vertical="center" wrapText="1"/>
    </xf>
    <xf numFmtId="164" fontId="4" fillId="0" borderId="17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 vertical="center"/>
    </xf>
    <xf numFmtId="1" fontId="4" fillId="0" borderId="17" xfId="0" applyNumberFormat="1" applyFont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left" vertical="center" wrapText="1"/>
      <protection locked="0"/>
    </xf>
    <xf numFmtId="0" fontId="4" fillId="2" borderId="25" xfId="0" applyFont="1" applyFill="1" applyBorder="1" applyAlignment="1" applyProtection="1">
      <alignment horizontal="left" vertical="center" wrapText="1"/>
      <protection locked="0"/>
    </xf>
    <xf numFmtId="0" fontId="19" fillId="5" borderId="39" xfId="0" applyFont="1" applyFill="1" applyBorder="1" applyAlignment="1" applyProtection="1">
      <alignment horizontal="left" vertical="center" wrapText="1"/>
      <protection locked="0"/>
    </xf>
    <xf numFmtId="0" fontId="19" fillId="5" borderId="40" xfId="0" applyFont="1" applyFill="1" applyBorder="1" applyAlignment="1" applyProtection="1">
      <alignment horizontal="left" vertical="center" wrapText="1"/>
      <protection locked="0"/>
    </xf>
    <xf numFmtId="0" fontId="10" fillId="3" borderId="18" xfId="0" applyFont="1" applyFill="1" applyBorder="1" applyAlignment="1">
      <alignment horizontal="center"/>
    </xf>
    <xf numFmtId="0" fontId="10" fillId="3" borderId="8" xfId="0" applyFont="1" applyFill="1" applyBorder="1" applyAlignment="1">
      <alignment horizontal="center"/>
    </xf>
    <xf numFmtId="0" fontId="10" fillId="3" borderId="19" xfId="0" applyFont="1" applyFill="1" applyBorder="1" applyAlignment="1">
      <alignment horizontal="center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left" vertical="top" wrapText="1"/>
    </xf>
    <xf numFmtId="0" fontId="4" fillId="0" borderId="23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left" vertical="top" wrapText="1"/>
    </xf>
    <xf numFmtId="0" fontId="8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 applyProtection="1">
      <alignment horizontal="left" vertical="center" wrapText="1"/>
      <protection locked="0"/>
    </xf>
    <xf numFmtId="0" fontId="4" fillId="2" borderId="21" xfId="0" applyFont="1" applyFill="1" applyBorder="1" applyAlignment="1" applyProtection="1">
      <alignment horizontal="left" vertical="center" wrapText="1"/>
      <protection locked="0"/>
    </xf>
    <xf numFmtId="0" fontId="12" fillId="0" borderId="16" xfId="0" applyFont="1" applyBorder="1" applyAlignment="1">
      <alignment horizontal="right"/>
    </xf>
    <xf numFmtId="0" fontId="12" fillId="0" borderId="7" xfId="0" applyFont="1" applyBorder="1" applyAlignment="1">
      <alignment horizontal="right"/>
    </xf>
    <xf numFmtId="1" fontId="12" fillId="0" borderId="7" xfId="0" applyNumberFormat="1" applyFont="1" applyBorder="1" applyAlignment="1" applyProtection="1">
      <alignment horizontal="center"/>
      <protection locked="0"/>
    </xf>
    <xf numFmtId="1" fontId="12" fillId="0" borderId="17" xfId="0" applyNumberFormat="1" applyFont="1" applyBorder="1" applyAlignment="1" applyProtection="1">
      <alignment horizontal="center"/>
      <protection locked="0"/>
    </xf>
    <xf numFmtId="0" fontId="10" fillId="3" borderId="16" xfId="0" applyFont="1" applyFill="1" applyBorder="1" applyAlignment="1">
      <alignment horizontal="right"/>
    </xf>
    <xf numFmtId="0" fontId="10" fillId="3" borderId="7" xfId="0" applyFont="1" applyFill="1" applyBorder="1" applyAlignment="1">
      <alignment horizontal="right"/>
    </xf>
    <xf numFmtId="1" fontId="10" fillId="3" borderId="7" xfId="0" applyNumberFormat="1" applyFont="1" applyFill="1" applyBorder="1" applyAlignment="1">
      <alignment horizontal="center"/>
    </xf>
    <xf numFmtId="1" fontId="10" fillId="3" borderId="17" xfId="0" applyNumberFormat="1" applyFont="1" applyFill="1" applyBorder="1" applyAlignment="1">
      <alignment horizontal="center"/>
    </xf>
    <xf numFmtId="0" fontId="1" fillId="3" borderId="16" xfId="0" applyFont="1" applyFill="1" applyBorder="1" applyAlignment="1" applyProtection="1">
      <alignment horizontal="center" wrapText="1"/>
      <protection locked="0"/>
    </xf>
    <xf numFmtId="0" fontId="9" fillId="3" borderId="7" xfId="0" applyFont="1" applyFill="1" applyBorder="1" applyAlignment="1" applyProtection="1">
      <alignment horizontal="center" wrapText="1"/>
      <protection locked="0"/>
    </xf>
    <xf numFmtId="0" fontId="1" fillId="3" borderId="7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1" fontId="11" fillId="4" borderId="54" xfId="0" applyNumberFormat="1" applyFont="1" applyFill="1" applyBorder="1" applyAlignment="1">
      <alignment horizontal="center"/>
    </xf>
    <xf numFmtId="1" fontId="11" fillId="4" borderId="57" xfId="0" applyNumberFormat="1" applyFont="1" applyFill="1" applyBorder="1" applyAlignment="1">
      <alignment horizontal="center"/>
    </xf>
    <xf numFmtId="1" fontId="11" fillId="4" borderId="55" xfId="0" applyNumberFormat="1" applyFont="1" applyFill="1" applyBorder="1" applyAlignment="1">
      <alignment horizontal="center"/>
    </xf>
    <xf numFmtId="0" fontId="11" fillId="4" borderId="56" xfId="0" applyFont="1" applyFill="1" applyBorder="1" applyAlignment="1">
      <alignment horizontal="right"/>
    </xf>
    <xf numFmtId="0" fontId="11" fillId="4" borderId="57" xfId="0" applyFont="1" applyFill="1" applyBorder="1" applyAlignment="1">
      <alignment horizontal="right"/>
    </xf>
    <xf numFmtId="0" fontId="11" fillId="4" borderId="58" xfId="0" applyFont="1" applyFill="1" applyBorder="1" applyAlignment="1">
      <alignment horizontal="right"/>
    </xf>
    <xf numFmtId="0" fontId="20" fillId="5" borderId="11" xfId="0" applyFont="1" applyFill="1" applyBorder="1" applyAlignment="1" applyProtection="1">
      <alignment horizontal="center" vertical="center" wrapText="1"/>
      <protection locked="0"/>
    </xf>
    <xf numFmtId="0" fontId="20" fillId="5" borderId="36" xfId="0" applyFont="1" applyFill="1" applyBorder="1" applyAlignment="1" applyProtection="1">
      <alignment horizontal="center" vertical="center" wrapText="1"/>
      <protection locked="0"/>
    </xf>
    <xf numFmtId="0" fontId="0" fillId="0" borderId="0" xfId="0" quotePrefix="1" applyAlignment="1">
      <alignment vertical="center"/>
    </xf>
  </cellXfs>
  <cellStyles count="2">
    <cellStyle name="Normal" xfId="0" builtinId="0"/>
    <cellStyle name="Pourcentage" xfId="1" builtinId="5"/>
  </cellStyles>
  <dxfs count="0"/>
  <tableStyles count="0" defaultTableStyle="TableStyleMedium9" defaultPivotStyle="PivotStyleLight16"/>
  <colors>
    <mruColors>
      <color rgb="FF009E47"/>
      <color rgb="FF00AC4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theme" Target="theme/theme1.xml"/><Relationship Id="rId7" Type="http://schemas.microsoft.com/office/2022/11/relationships/FeaturePropertyBag" Target="featurePropertyBag/featurePropertyBag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ustomXml" Target="../customXml/item3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2.xml"/><Relationship Id="rId4" Type="http://schemas.openxmlformats.org/officeDocument/2006/relationships/styles" Target="styles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266700</xdr:colOff>
      <xdr:row>0</xdr:row>
      <xdr:rowOff>66675</xdr:rowOff>
    </xdr:from>
    <xdr:to>
      <xdr:col>13</xdr:col>
      <xdr:colOff>448691</xdr:colOff>
      <xdr:row>2</xdr:row>
      <xdr:rowOff>64770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117ECCF-63CB-476A-BF7B-1AEF3258E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53725" y="66675"/>
          <a:ext cx="1191641" cy="436245"/>
        </a:xfrm>
        <a:prstGeom prst="rect">
          <a:avLst/>
        </a:prstGeom>
      </xdr:spPr>
    </xdr:pic>
    <xdr:clientData/>
  </xdr:twoCellAnchor>
  <xdr:oneCellAnchor>
    <xdr:from>
      <xdr:col>11</xdr:col>
      <xdr:colOff>266700</xdr:colOff>
      <xdr:row>25</xdr:row>
      <xdr:rowOff>66675</xdr:rowOff>
    </xdr:from>
    <xdr:ext cx="1191641" cy="436245"/>
    <xdr:pic>
      <xdr:nvPicPr>
        <xdr:cNvPr id="3" name="Image 2">
          <a:extLst>
            <a:ext uri="{FF2B5EF4-FFF2-40B4-BE49-F238E27FC236}">
              <a16:creationId xmlns:a16="http://schemas.microsoft.com/office/drawing/2014/main" id="{28E66E4F-0C37-454D-8AD0-1ED1B9D981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53725" y="8296275"/>
          <a:ext cx="1191641" cy="43624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66675</xdr:rowOff>
    </xdr:from>
    <xdr:to>
      <xdr:col>10</xdr:col>
      <xdr:colOff>201041</xdr:colOff>
      <xdr:row>2</xdr:row>
      <xdr:rowOff>64770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4383882B-C4AF-43B6-BF10-B229337D1D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0" y="66675"/>
          <a:ext cx="1191641" cy="436245"/>
        </a:xfrm>
        <a:prstGeom prst="rect">
          <a:avLst/>
        </a:prstGeom>
      </xdr:spPr>
    </xdr:pic>
    <xdr:clientData/>
  </xdr:twoCellAnchor>
  <xdr:oneCellAnchor>
    <xdr:from>
      <xdr:col>9</xdr:col>
      <xdr:colOff>0</xdr:colOff>
      <xdr:row>24</xdr:row>
      <xdr:rowOff>66675</xdr:rowOff>
    </xdr:from>
    <xdr:ext cx="1191641" cy="436245"/>
    <xdr:pic>
      <xdr:nvPicPr>
        <xdr:cNvPr id="2" name="Image 1">
          <a:extLst>
            <a:ext uri="{FF2B5EF4-FFF2-40B4-BE49-F238E27FC236}">
              <a16:creationId xmlns:a16="http://schemas.microsoft.com/office/drawing/2014/main" id="{59031313-E69D-47DD-B71B-CA1B4C775C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0" y="66675"/>
          <a:ext cx="1191641" cy="436245"/>
        </a:xfrm>
        <a:prstGeom prst="rect">
          <a:avLst/>
        </a:prstGeom>
      </xdr:spPr>
    </xdr:pic>
    <xdr:clientData/>
  </xdr:one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277E5-7F80-46C8-A75F-A2269A90F0CC}">
  <dimension ref="A1:P52"/>
  <sheetViews>
    <sheetView showZeros="0" tabSelected="1" zoomScaleNormal="100" zoomScaleSheetLayoutView="100" workbookViewId="0">
      <selection activeCell="F16" sqref="F16"/>
    </sheetView>
  </sheetViews>
  <sheetFormatPr baseColWidth="10" defaultRowHeight="12.75" x14ac:dyDescent="0.2"/>
  <cols>
    <col min="1" max="1" width="18.42578125" customWidth="1"/>
    <col min="2" max="2" width="20" customWidth="1"/>
    <col min="3" max="3" width="13.7109375" style="15" customWidth="1"/>
    <col min="4" max="7" width="12.42578125" style="15" customWidth="1"/>
    <col min="8" max="11" width="13.85546875" style="15" customWidth="1"/>
    <col min="12" max="14" width="7.5703125" style="15" customWidth="1"/>
    <col min="15" max="15" width="15.7109375" customWidth="1"/>
  </cols>
  <sheetData>
    <row r="1" spans="1:16" ht="20.25" x14ac:dyDescent="0.3">
      <c r="A1" s="142" t="s">
        <v>20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</row>
    <row r="2" spans="1:16" ht="14.25" x14ac:dyDescent="0.2">
      <c r="A2" s="143" t="s">
        <v>14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</row>
    <row r="3" spans="1:16" ht="24.75" customHeight="1" x14ac:dyDescent="0.3">
      <c r="A3" s="32" t="s">
        <v>32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5" t="s">
        <v>31</v>
      </c>
      <c r="M3" s="146"/>
      <c r="N3" s="146"/>
    </row>
    <row r="4" spans="1:16" ht="6.75" customHeight="1" x14ac:dyDescent="0.3">
      <c r="A4" s="23"/>
      <c r="B4" s="24"/>
      <c r="C4" s="24"/>
      <c r="D4" s="24"/>
      <c r="E4" s="24"/>
      <c r="F4" s="24"/>
      <c r="G4" s="24"/>
      <c r="H4" s="24"/>
      <c r="I4" s="24"/>
      <c r="J4" s="24"/>
      <c r="K4" s="24"/>
      <c r="L4" s="25"/>
      <c r="M4" s="26"/>
      <c r="N4" s="26"/>
    </row>
    <row r="5" spans="1:16" ht="84.75" customHeight="1" x14ac:dyDescent="0.2">
      <c r="A5" s="133" t="s">
        <v>47</v>
      </c>
      <c r="B5" s="134"/>
      <c r="C5" s="134"/>
      <c r="D5" s="134"/>
      <c r="E5" s="135"/>
      <c r="F5" s="155" t="s">
        <v>48</v>
      </c>
      <c r="G5" s="156"/>
      <c r="H5" s="156"/>
      <c r="I5" s="157"/>
      <c r="J5" s="89" t="s">
        <v>46</v>
      </c>
      <c r="K5" s="58" t="s">
        <v>29</v>
      </c>
      <c r="L5" s="155" t="s">
        <v>30</v>
      </c>
      <c r="M5" s="156"/>
      <c r="N5" s="158"/>
    </row>
    <row r="6" spans="1:16" s="107" customFormat="1" ht="15" customHeight="1" x14ac:dyDescent="0.2">
      <c r="A6" s="174" t="s">
        <v>41</v>
      </c>
      <c r="B6" s="175"/>
      <c r="C6" s="59">
        <v>41146</v>
      </c>
      <c r="D6" s="60">
        <v>42247</v>
      </c>
      <c r="E6" s="117">
        <v>1</v>
      </c>
      <c r="F6" s="62" t="s">
        <v>40</v>
      </c>
      <c r="G6" s="85">
        <v>42247</v>
      </c>
      <c r="H6" s="63" t="s">
        <v>39</v>
      </c>
      <c r="I6" s="64" t="s">
        <v>39</v>
      </c>
      <c r="J6" s="61"/>
      <c r="K6" s="65"/>
      <c r="L6" s="104" t="b">
        <v>1</v>
      </c>
      <c r="M6" s="105" t="b">
        <v>0</v>
      </c>
      <c r="N6" s="106" t="b">
        <v>0</v>
      </c>
    </row>
    <row r="7" spans="1:16" s="107" customFormat="1" ht="15" customHeight="1" x14ac:dyDescent="0.2">
      <c r="A7" s="140" t="s">
        <v>49</v>
      </c>
      <c r="B7" s="141"/>
      <c r="C7" s="90">
        <v>42248</v>
      </c>
      <c r="D7" s="91">
        <v>42277</v>
      </c>
      <c r="E7" s="118">
        <v>0.3</v>
      </c>
      <c r="F7" s="92" t="s">
        <v>39</v>
      </c>
      <c r="G7" s="93"/>
      <c r="H7" s="94" t="s">
        <v>40</v>
      </c>
      <c r="I7" s="95" t="s">
        <v>39</v>
      </c>
      <c r="J7" s="119">
        <v>0.3</v>
      </c>
      <c r="K7" s="96">
        <v>1</v>
      </c>
      <c r="L7" s="108" t="b">
        <v>0</v>
      </c>
      <c r="M7" s="109" t="b">
        <v>1</v>
      </c>
      <c r="N7" s="110" t="b">
        <v>0</v>
      </c>
    </row>
    <row r="8" spans="1:16" s="107" customFormat="1" ht="15" customHeight="1" x14ac:dyDescent="0.2">
      <c r="A8" s="138" t="s">
        <v>42</v>
      </c>
      <c r="B8" s="139"/>
      <c r="C8" s="97">
        <v>42248</v>
      </c>
      <c r="D8" s="98">
        <v>42277</v>
      </c>
      <c r="E8" s="119">
        <v>0.5</v>
      </c>
      <c r="F8" s="99" t="s">
        <v>39</v>
      </c>
      <c r="G8" s="100"/>
      <c r="H8" s="101" t="s">
        <v>40</v>
      </c>
      <c r="I8" s="102" t="s">
        <v>39</v>
      </c>
      <c r="J8" s="119">
        <v>0.2</v>
      </c>
      <c r="K8" s="103">
        <v>1</v>
      </c>
      <c r="L8" s="111" t="b">
        <v>0</v>
      </c>
      <c r="M8" s="112" t="b">
        <v>1</v>
      </c>
      <c r="N8" s="113" t="b">
        <v>0</v>
      </c>
    </row>
    <row r="9" spans="1:16" s="107" customFormat="1" ht="15" customHeight="1" x14ac:dyDescent="0.2">
      <c r="A9" s="138" t="s">
        <v>42</v>
      </c>
      <c r="B9" s="139"/>
      <c r="C9" s="66">
        <v>42278</v>
      </c>
      <c r="D9" s="67">
        <v>43100</v>
      </c>
      <c r="E9" s="120">
        <v>1</v>
      </c>
      <c r="F9" s="68" t="s">
        <v>39</v>
      </c>
      <c r="G9" s="69"/>
      <c r="H9" s="70" t="s">
        <v>40</v>
      </c>
      <c r="I9" s="71" t="s">
        <v>39</v>
      </c>
      <c r="J9" s="120">
        <v>0.5</v>
      </c>
      <c r="K9" s="72">
        <v>27</v>
      </c>
      <c r="L9" s="114" t="b">
        <v>0</v>
      </c>
      <c r="M9" s="115" t="b">
        <v>1</v>
      </c>
      <c r="N9" s="116" t="b">
        <v>0</v>
      </c>
    </row>
    <row r="10" spans="1:16" s="1" customFormat="1" ht="52.5" customHeight="1" x14ac:dyDescent="0.2">
      <c r="A10" s="160" t="s">
        <v>38</v>
      </c>
      <c r="B10" s="161"/>
      <c r="C10" s="4" t="s">
        <v>4</v>
      </c>
      <c r="D10" s="45" t="s">
        <v>5</v>
      </c>
      <c r="E10" s="5" t="s">
        <v>3</v>
      </c>
      <c r="F10" s="131" t="s">
        <v>25</v>
      </c>
      <c r="G10" s="132"/>
      <c r="H10" s="5" t="s">
        <v>22</v>
      </c>
      <c r="I10" s="51" t="s">
        <v>24</v>
      </c>
      <c r="J10" s="5" t="s">
        <v>45</v>
      </c>
      <c r="K10" s="27" t="s">
        <v>21</v>
      </c>
      <c r="L10" s="125" t="s">
        <v>28</v>
      </c>
      <c r="M10" s="127" t="s">
        <v>26</v>
      </c>
      <c r="N10" s="129" t="s">
        <v>27</v>
      </c>
    </row>
    <row r="11" spans="1:16" s="1" customFormat="1" ht="27" customHeight="1" x14ac:dyDescent="0.2">
      <c r="A11" s="136"/>
      <c r="B11" s="137"/>
      <c r="C11" s="19"/>
      <c r="D11" s="46"/>
      <c r="E11" s="20"/>
      <c r="F11" s="87" t="s">
        <v>37</v>
      </c>
      <c r="G11" s="44" t="s">
        <v>23</v>
      </c>
      <c r="H11" s="86" t="s">
        <v>37</v>
      </c>
      <c r="I11" s="88" t="s">
        <v>37</v>
      </c>
      <c r="J11" s="20"/>
      <c r="K11" s="28" t="s">
        <v>6</v>
      </c>
      <c r="L11" s="126"/>
      <c r="M11" s="128"/>
      <c r="N11" s="130"/>
    </row>
    <row r="12" spans="1:16" s="2" customFormat="1" ht="25.5" customHeight="1" x14ac:dyDescent="0.2">
      <c r="A12" s="172"/>
      <c r="B12" s="173"/>
      <c r="C12" s="73"/>
      <c r="D12" s="74"/>
      <c r="E12" s="75"/>
      <c r="F12" s="76"/>
      <c r="G12" s="77"/>
      <c r="H12" s="78"/>
      <c r="I12" s="77"/>
      <c r="J12" s="75" t="str" cm="1">
        <f t="array" ref="J12">IF(AND(F12="non",H12="oui",I12="non"),IF(OR(ISBLANK(C12),ISBLANK(D12),ISBLANK(E12)),"",MIN(E12,0.5-SUMPRODUCT(($C$11:$C11&lt;=D12)*($D$11:$D11&gt;=C12)*$E$11:$E11))),"")</f>
        <v/>
      </c>
      <c r="K12" s="121" t="str">
        <f>IF(OR(J12="",(D12-C12)&lt;27),"",MROUND(YEARFRAC(C12,D12)*12,0.25))</f>
        <v/>
      </c>
      <c r="L12" s="55" t="b">
        <v>0</v>
      </c>
      <c r="M12" s="56" t="b">
        <v>0</v>
      </c>
      <c r="N12" s="57" t="b">
        <v>0</v>
      </c>
      <c r="P12" s="216"/>
    </row>
    <row r="13" spans="1:16" s="2" customFormat="1" ht="25.5" customHeight="1" x14ac:dyDescent="0.2">
      <c r="A13" s="150"/>
      <c r="B13" s="151"/>
      <c r="C13" s="18"/>
      <c r="D13" s="48"/>
      <c r="E13" s="50"/>
      <c r="F13" s="22"/>
      <c r="G13" s="43"/>
      <c r="H13" s="34"/>
      <c r="I13" s="43"/>
      <c r="J13" s="50" t="str" cm="1">
        <f t="array" ref="J13">IF(AND(F13="non",H13="oui",I13="non"),IF(OR(ISBLANK(C13),ISBLANK(D13),ISBLANK(E13)),"",MIN(E13,0.5-SUMPRODUCT(($C$12:$C12&lt;=D13)*($D$12:$D12&gt;=C13), $J$12:$J12))),"")</f>
        <v/>
      </c>
      <c r="K13" s="122" t="str">
        <f t="shared" ref="K13:K24" si="0">IF(OR(J13="",(D13-C13)&lt;27),"",MROUND(YEARFRAC(C13,D13)*12,0.25))</f>
        <v/>
      </c>
      <c r="L13" s="36" t="b">
        <v>0</v>
      </c>
      <c r="M13" s="40" t="b">
        <v>0</v>
      </c>
      <c r="N13" s="30" t="b">
        <v>0</v>
      </c>
      <c r="P13" s="216"/>
    </row>
    <row r="14" spans="1:16" s="2" customFormat="1" ht="25.5" customHeight="1" x14ac:dyDescent="0.2">
      <c r="A14" s="152"/>
      <c r="B14" s="153"/>
      <c r="C14" s="16"/>
      <c r="D14" s="47"/>
      <c r="E14" s="49"/>
      <c r="F14" s="21"/>
      <c r="G14" s="42"/>
      <c r="H14" s="33"/>
      <c r="I14" s="42"/>
      <c r="J14" s="49" t="str" cm="1">
        <f t="array" ref="J14">IF(AND(F14="non",H14="oui",I14="non"),IF(OR(ISBLANK(C14),ISBLANK(D14),ISBLANK(E14)),"",MIN(E14,0.5-SUMPRODUCT(($C$12:$C13&lt;=D14)*($D$12:$D13&gt;=C14), $J$12:$J13))),"")</f>
        <v/>
      </c>
      <c r="K14" s="123" t="str">
        <f t="shared" si="0"/>
        <v/>
      </c>
      <c r="L14" s="37" t="b">
        <v>0</v>
      </c>
      <c r="M14" s="41" t="b">
        <v>0</v>
      </c>
      <c r="N14" s="31" t="b">
        <v>0</v>
      </c>
    </row>
    <row r="15" spans="1:16" s="2" customFormat="1" ht="25.5" customHeight="1" x14ac:dyDescent="0.2">
      <c r="A15" s="150"/>
      <c r="B15" s="151"/>
      <c r="C15" s="18"/>
      <c r="D15" s="48"/>
      <c r="E15" s="50"/>
      <c r="F15" s="22"/>
      <c r="G15" s="43"/>
      <c r="H15" s="34"/>
      <c r="I15" s="43"/>
      <c r="J15" s="50" t="str" cm="1">
        <f t="array" ref="J15">IF(AND(F15="non",H15="oui",I15="non"),IF(OR(ISBLANK(C15),ISBLANK(D15),ISBLANK(E15)),"",MIN(E15,0.5-SUMPRODUCT(($C$12:$C14&lt;=D15)*($D$12:$D14&gt;=C15), $J$12:$J14))),"")</f>
        <v/>
      </c>
      <c r="K15" s="122" t="str">
        <f t="shared" si="0"/>
        <v/>
      </c>
      <c r="L15" s="38" t="b">
        <v>0</v>
      </c>
      <c r="M15" s="40" t="b">
        <v>0</v>
      </c>
      <c r="N15" s="30" t="b">
        <v>0</v>
      </c>
    </row>
    <row r="16" spans="1:16" s="2" customFormat="1" ht="25.5" customHeight="1" x14ac:dyDescent="0.2">
      <c r="A16" s="152"/>
      <c r="B16" s="153"/>
      <c r="C16" s="16"/>
      <c r="D16" s="47"/>
      <c r="E16" s="49"/>
      <c r="F16" s="21"/>
      <c r="G16" s="42"/>
      <c r="H16" s="33"/>
      <c r="I16" s="42"/>
      <c r="J16" s="49" t="str" cm="1">
        <f t="array" ref="J16">IF(AND(F16="non",H16="oui",I16="non"),IF(OR(ISBLANK(C16),ISBLANK(D16),ISBLANK(E16)),"",MIN(E16,0.5-SUMPRODUCT(($C$12:$C15&lt;=D16)*($D$12:$D15&gt;=C16), $J$12:$J15))),"")</f>
        <v/>
      </c>
      <c r="K16" s="123" t="str">
        <f t="shared" si="0"/>
        <v/>
      </c>
      <c r="L16" s="35" t="b">
        <v>0</v>
      </c>
      <c r="M16" s="39" t="b">
        <v>0</v>
      </c>
      <c r="N16" s="29" t="b">
        <v>0</v>
      </c>
    </row>
    <row r="17" spans="1:14" s="2" customFormat="1" ht="25.5" customHeight="1" x14ac:dyDescent="0.2">
      <c r="A17" s="150"/>
      <c r="B17" s="151"/>
      <c r="C17" s="18"/>
      <c r="D17" s="48"/>
      <c r="E17" s="50"/>
      <c r="F17" s="22"/>
      <c r="G17" s="43"/>
      <c r="H17" s="34"/>
      <c r="I17" s="43"/>
      <c r="J17" s="50" t="str" cm="1">
        <f t="array" ref="J17">IF(AND(F17="non",H17="oui",I17="non"),IF(OR(ISBLANK(C17),ISBLANK(D17),ISBLANK(E17)),"",MIN(E17,0.5-SUMPRODUCT(($C$12:$C16&lt;=D17)*($D$12:$D16&gt;=C17), $J$12:$J16))),"")</f>
        <v/>
      </c>
      <c r="K17" s="122" t="str">
        <f t="shared" si="0"/>
        <v/>
      </c>
      <c r="L17" s="38" t="b">
        <v>0</v>
      </c>
      <c r="M17" s="40" t="b">
        <v>0</v>
      </c>
      <c r="N17" s="30" t="b">
        <v>0</v>
      </c>
    </row>
    <row r="18" spans="1:14" s="2" customFormat="1" ht="25.5" customHeight="1" x14ac:dyDescent="0.2">
      <c r="A18" s="152"/>
      <c r="B18" s="153"/>
      <c r="C18" s="3"/>
      <c r="D18" s="47"/>
      <c r="E18" s="49"/>
      <c r="F18" s="21"/>
      <c r="G18" s="42"/>
      <c r="H18" s="33"/>
      <c r="I18" s="42"/>
      <c r="J18" s="49" t="str" cm="1">
        <f t="array" ref="J18">IF(AND(F18="non",H18="oui",I18="non"),IF(OR(ISBLANK(C18),ISBLANK(D18),ISBLANK(E18)),"",MIN(E18,0.5-SUMPRODUCT(($C$12:$C17&lt;=D18)*($D$12:$D17&gt;=C18), $J$12:$J17))),"")</f>
        <v/>
      </c>
      <c r="K18" s="123" t="str">
        <f t="shared" si="0"/>
        <v/>
      </c>
      <c r="L18" s="35" t="b">
        <v>0</v>
      </c>
      <c r="M18" s="39" t="b">
        <v>0</v>
      </c>
      <c r="N18" s="29" t="b">
        <v>0</v>
      </c>
    </row>
    <row r="19" spans="1:14" s="2" customFormat="1" ht="25.5" customHeight="1" x14ac:dyDescent="0.2">
      <c r="A19" s="150"/>
      <c r="B19" s="151"/>
      <c r="C19" s="13"/>
      <c r="D19" s="48"/>
      <c r="E19" s="50"/>
      <c r="F19" s="22"/>
      <c r="G19" s="43"/>
      <c r="H19" s="34"/>
      <c r="I19" s="43"/>
      <c r="J19" s="50" t="str" cm="1">
        <f t="array" ref="J19">IF(AND(F19="non",H19="oui",I19="non"),IF(OR(ISBLANK(C19),ISBLANK(D19),ISBLANK(E19)),"",MIN(E19,0.5-SUMPRODUCT(($C$12:$C18&lt;=D19)*($D$12:$D18&gt;=C19), $J$12:$J18))),"")</f>
        <v/>
      </c>
      <c r="K19" s="122" t="str">
        <f t="shared" si="0"/>
        <v/>
      </c>
      <c r="L19" s="38" t="b">
        <v>0</v>
      </c>
      <c r="M19" s="40" t="b">
        <v>0</v>
      </c>
      <c r="N19" s="30" t="b">
        <v>0</v>
      </c>
    </row>
    <row r="20" spans="1:14" s="2" customFormat="1" ht="25.5" customHeight="1" x14ac:dyDescent="0.2">
      <c r="A20" s="152"/>
      <c r="B20" s="153"/>
      <c r="C20" s="3"/>
      <c r="D20" s="47"/>
      <c r="E20" s="49"/>
      <c r="F20" s="21"/>
      <c r="G20" s="42"/>
      <c r="H20" s="33"/>
      <c r="I20" s="42"/>
      <c r="J20" s="49" t="str" cm="1">
        <f t="array" ref="J20">IF(AND(F20="non",H20="oui",I20="non"),IF(OR(ISBLANK(C20),ISBLANK(D20),ISBLANK(E20)),"",MIN(E20,0.5-SUMPRODUCT(($C$12:$C19&lt;=D20)*($D$12:$D19&gt;=C20), $J$12:$J19))),"")</f>
        <v/>
      </c>
      <c r="K20" s="123" t="str">
        <f t="shared" si="0"/>
        <v/>
      </c>
      <c r="L20" s="35" t="b">
        <v>0</v>
      </c>
      <c r="M20" s="39" t="b">
        <v>0</v>
      </c>
      <c r="N20" s="29" t="b">
        <v>0</v>
      </c>
    </row>
    <row r="21" spans="1:14" s="2" customFormat="1" ht="25.5" customHeight="1" x14ac:dyDescent="0.2">
      <c r="A21" s="150"/>
      <c r="B21" s="151"/>
      <c r="C21" s="13"/>
      <c r="D21" s="48"/>
      <c r="E21" s="50"/>
      <c r="F21" s="22"/>
      <c r="G21" s="43"/>
      <c r="H21" s="34"/>
      <c r="I21" s="43"/>
      <c r="J21" s="50" t="str" cm="1">
        <f t="array" ref="J21">IF(AND(F21="non",H21="oui",I21="non"),IF(OR(ISBLANK(C21),ISBLANK(D21),ISBLANK(E21)),"",MIN(E21,0.5-SUMPRODUCT(($C$12:$C20&lt;=D21)*($D$12:$D20&gt;=C21), $J$12:$J20))),"")</f>
        <v/>
      </c>
      <c r="K21" s="122" t="str">
        <f t="shared" si="0"/>
        <v/>
      </c>
      <c r="L21" s="38" t="b">
        <v>0</v>
      </c>
      <c r="M21" s="40" t="b">
        <v>0</v>
      </c>
      <c r="N21" s="30" t="b">
        <v>0</v>
      </c>
    </row>
    <row r="22" spans="1:14" s="2" customFormat="1" ht="25.5" customHeight="1" x14ac:dyDescent="0.2">
      <c r="A22" s="152"/>
      <c r="B22" s="153"/>
      <c r="C22" s="3"/>
      <c r="D22" s="47"/>
      <c r="E22" s="49"/>
      <c r="F22" s="21"/>
      <c r="G22" s="42"/>
      <c r="H22" s="33"/>
      <c r="I22" s="42"/>
      <c r="J22" s="49" t="str" cm="1">
        <f t="array" ref="J22">IF(AND(F22="non",H22="oui",I22="non"),IF(OR(ISBLANK(C22),ISBLANK(D22),ISBLANK(E22)),"",MIN(E22,0.5-SUMPRODUCT(($C$12:$C21&lt;=D22)*($D$12:$D21&gt;=C22), $J$12:$J21))),"")</f>
        <v/>
      </c>
      <c r="K22" s="123" t="str">
        <f t="shared" si="0"/>
        <v/>
      </c>
      <c r="L22" s="35" t="b">
        <v>0</v>
      </c>
      <c r="M22" s="39" t="b">
        <v>0</v>
      </c>
      <c r="N22" s="29" t="b">
        <v>0</v>
      </c>
    </row>
    <row r="23" spans="1:14" s="2" customFormat="1" ht="25.5" customHeight="1" x14ac:dyDescent="0.2">
      <c r="A23" s="150"/>
      <c r="B23" s="151"/>
      <c r="C23" s="13"/>
      <c r="D23" s="48"/>
      <c r="E23" s="50"/>
      <c r="F23" s="22"/>
      <c r="G23" s="43"/>
      <c r="H23" s="34"/>
      <c r="I23" s="43"/>
      <c r="J23" s="50" t="str" cm="1">
        <f t="array" ref="J23">IF(AND(F23="non",H23="oui",I23="non"),IF(OR(ISBLANK(C23),ISBLANK(D23),ISBLANK(E23)),"",MIN(E23,0.5-SUMPRODUCT(($C$12:$C22&lt;=D23)*($D$12:$D22&gt;=C23), $J$12:$J22))),"")</f>
        <v/>
      </c>
      <c r="K23" s="122" t="str">
        <f t="shared" si="0"/>
        <v/>
      </c>
      <c r="L23" s="38" t="b">
        <v>0</v>
      </c>
      <c r="M23" s="40" t="b">
        <v>0</v>
      </c>
      <c r="N23" s="30" t="b">
        <v>0</v>
      </c>
    </row>
    <row r="24" spans="1:14" s="2" customFormat="1" ht="25.5" customHeight="1" x14ac:dyDescent="0.2">
      <c r="A24" s="194"/>
      <c r="B24" s="195"/>
      <c r="C24" s="79"/>
      <c r="D24" s="80"/>
      <c r="E24" s="81"/>
      <c r="F24" s="82"/>
      <c r="G24" s="83"/>
      <c r="H24" s="84"/>
      <c r="I24" s="83"/>
      <c r="J24" s="81" t="str" cm="1">
        <f t="array" ref="J24">IF(AND(F24="non",H24="oui",I24="non"),IF(OR(ISBLANK(C24),ISBLANK(D24),ISBLANK(E24)),"",MIN(E24,0.5-SUMPRODUCT(($C$12:$C23&lt;=D24)*($D$12:$D23&gt;=C24), $J$12:$J23))),"")</f>
        <v/>
      </c>
      <c r="K24" s="124" t="str">
        <f t="shared" si="0"/>
        <v/>
      </c>
      <c r="L24" s="52" t="b">
        <v>0</v>
      </c>
      <c r="M24" s="53" t="b">
        <v>0</v>
      </c>
      <c r="N24" s="54" t="b">
        <v>0</v>
      </c>
    </row>
    <row r="25" spans="1:14" s="2" customFormat="1" ht="26.25" customHeight="1" x14ac:dyDescent="0.35">
      <c r="A25" s="154"/>
      <c r="B25" s="154"/>
      <c r="C25" s="154"/>
      <c r="D25" s="154"/>
      <c r="E25" s="154"/>
      <c r="F25" s="154"/>
      <c r="G25" s="154"/>
      <c r="H25" s="154"/>
      <c r="I25" s="154"/>
      <c r="J25" s="154"/>
      <c r="K25" s="154"/>
      <c r="L25" s="154" t="b">
        <v>0</v>
      </c>
      <c r="M25" s="154" t="b">
        <v>0</v>
      </c>
      <c r="N25" s="154" t="b">
        <v>0</v>
      </c>
    </row>
    <row r="26" spans="1:14" s="2" customFormat="1" ht="26.25" customHeight="1" x14ac:dyDescent="0.35">
      <c r="A26" s="154" t="s">
        <v>33</v>
      </c>
      <c r="B26" s="154"/>
      <c r="C26" s="154"/>
      <c r="D26" s="154"/>
      <c r="E26" s="154"/>
      <c r="F26" s="154"/>
      <c r="G26" s="154"/>
      <c r="H26" s="154"/>
      <c r="I26" s="154"/>
      <c r="J26" s="154"/>
      <c r="K26" s="154"/>
      <c r="L26" s="154"/>
      <c r="M26" s="154"/>
      <c r="N26" s="154"/>
    </row>
    <row r="27" spans="1:14" s="2" customFormat="1" ht="26.25" customHeight="1" x14ac:dyDescent="0.2">
      <c r="A27" s="159" t="s">
        <v>14</v>
      </c>
      <c r="B27" s="159"/>
      <c r="C27" s="159"/>
      <c r="D27" s="159"/>
      <c r="E27" s="159"/>
      <c r="F27" s="159"/>
      <c r="G27" s="159"/>
      <c r="H27" s="159"/>
      <c r="I27" s="159"/>
      <c r="J27" s="159"/>
      <c r="K27" s="159"/>
      <c r="L27" s="159"/>
      <c r="M27" s="159"/>
      <c r="N27" s="159"/>
    </row>
    <row r="28" spans="1:14" s="2" customFormat="1" ht="26.25" customHeight="1" x14ac:dyDescent="0.3">
      <c r="A28" s="32" t="s">
        <v>32</v>
      </c>
      <c r="B28" s="144">
        <f>B3</f>
        <v>0</v>
      </c>
      <c r="C28" s="144"/>
      <c r="D28" s="144"/>
      <c r="E28" s="144"/>
      <c r="F28" s="144"/>
      <c r="G28" s="144"/>
      <c r="H28" s="144"/>
      <c r="I28" s="144"/>
      <c r="J28" s="144"/>
      <c r="K28" s="144"/>
      <c r="L28" s="145" t="str">
        <f>L3</f>
        <v>Version: juin 2025</v>
      </c>
      <c r="M28" s="146"/>
      <c r="N28" s="146"/>
    </row>
    <row r="29" spans="1:14" s="2" customFormat="1" ht="19.5" customHeight="1" x14ac:dyDescent="0.3">
      <c r="A29" s="32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5"/>
      <c r="M29" s="26"/>
      <c r="N29" s="26"/>
    </row>
    <row r="30" spans="1:14" x14ac:dyDescent="0.2">
      <c r="A30" s="179" t="s">
        <v>36</v>
      </c>
      <c r="B30" s="180"/>
      <c r="C30" s="180"/>
      <c r="D30" s="180"/>
      <c r="E30" s="180"/>
      <c r="F30" s="180"/>
      <c r="G30" s="180"/>
      <c r="H30" s="180"/>
      <c r="I30" s="180"/>
      <c r="J30" s="180"/>
      <c r="K30" s="180"/>
      <c r="L30" s="180"/>
      <c r="M30" s="180"/>
      <c r="N30" s="181"/>
    </row>
    <row r="31" spans="1:14" x14ac:dyDescent="0.2">
      <c r="A31" s="182"/>
      <c r="B31" s="183"/>
      <c r="C31" s="183"/>
      <c r="D31" s="183"/>
      <c r="E31" s="183"/>
      <c r="F31" s="183"/>
      <c r="G31" s="183"/>
      <c r="H31" s="183"/>
      <c r="I31" s="183"/>
      <c r="J31" s="183"/>
      <c r="K31" s="183"/>
      <c r="L31" s="183"/>
      <c r="M31" s="183"/>
      <c r="N31" s="184"/>
    </row>
    <row r="32" spans="1:14" x14ac:dyDescent="0.2">
      <c r="A32" s="182"/>
      <c r="B32" s="183"/>
      <c r="C32" s="183"/>
      <c r="D32" s="183"/>
      <c r="E32" s="183"/>
      <c r="F32" s="183"/>
      <c r="G32" s="183"/>
      <c r="H32" s="183"/>
      <c r="I32" s="183"/>
      <c r="J32" s="183"/>
      <c r="K32" s="183"/>
      <c r="L32" s="183"/>
      <c r="M32" s="183"/>
      <c r="N32" s="184"/>
    </row>
    <row r="33" spans="1:14" x14ac:dyDescent="0.2">
      <c r="A33" s="182"/>
      <c r="B33" s="183"/>
      <c r="C33" s="183"/>
      <c r="D33" s="183"/>
      <c r="E33" s="183"/>
      <c r="F33" s="183"/>
      <c r="G33" s="183"/>
      <c r="H33" s="183"/>
      <c r="I33" s="183"/>
      <c r="J33" s="183"/>
      <c r="K33" s="183"/>
      <c r="L33" s="183"/>
      <c r="M33" s="183"/>
      <c r="N33" s="184"/>
    </row>
    <row r="34" spans="1:14" x14ac:dyDescent="0.2">
      <c r="A34" s="182"/>
      <c r="B34" s="183"/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4"/>
    </row>
    <row r="35" spans="1:14" x14ac:dyDescent="0.2">
      <c r="A35" s="182"/>
      <c r="B35" s="183"/>
      <c r="C35" s="183"/>
      <c r="D35" s="183"/>
      <c r="E35" s="183"/>
      <c r="F35" s="183"/>
      <c r="G35" s="183"/>
      <c r="H35" s="183"/>
      <c r="I35" s="183"/>
      <c r="J35" s="183"/>
      <c r="K35" s="183"/>
      <c r="L35" s="183"/>
      <c r="M35" s="183"/>
      <c r="N35" s="184"/>
    </row>
    <row r="36" spans="1:14" x14ac:dyDescent="0.2">
      <c r="A36" s="182"/>
      <c r="B36" s="183"/>
      <c r="C36" s="183"/>
      <c r="D36" s="183"/>
      <c r="E36" s="183"/>
      <c r="F36" s="183"/>
      <c r="G36" s="183"/>
      <c r="H36" s="183"/>
      <c r="I36" s="183"/>
      <c r="J36" s="183"/>
      <c r="K36" s="183"/>
      <c r="L36" s="183"/>
      <c r="M36" s="183"/>
      <c r="N36" s="184"/>
    </row>
    <row r="37" spans="1:14" ht="10.5" customHeight="1" x14ac:dyDescent="0.2">
      <c r="A37" s="182"/>
      <c r="B37" s="183"/>
      <c r="C37" s="183"/>
      <c r="D37" s="183"/>
      <c r="E37" s="183"/>
      <c r="F37" s="183"/>
      <c r="G37" s="183"/>
      <c r="H37" s="183"/>
      <c r="I37" s="183"/>
      <c r="J37" s="183"/>
      <c r="K37" s="183"/>
      <c r="L37" s="183"/>
      <c r="M37" s="183"/>
      <c r="N37" s="184"/>
    </row>
    <row r="38" spans="1:14" x14ac:dyDescent="0.2">
      <c r="A38" s="185"/>
      <c r="B38" s="186"/>
      <c r="C38" s="186"/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87"/>
    </row>
    <row r="39" spans="1:14" ht="5.25" customHeight="1" x14ac:dyDescent="0.2">
      <c r="A39" s="147"/>
      <c r="B39" s="148"/>
      <c r="C39" s="148"/>
      <c r="D39" s="148"/>
      <c r="E39" s="148"/>
      <c r="F39" s="148"/>
      <c r="G39" s="148"/>
      <c r="H39" s="148"/>
      <c r="I39" s="148"/>
      <c r="J39" s="148"/>
      <c r="K39" s="148"/>
      <c r="L39" s="148"/>
      <c r="M39" s="148"/>
      <c r="N39" s="149"/>
    </row>
    <row r="40" spans="1:14" s="1" customFormat="1" ht="19.5" customHeight="1" x14ac:dyDescent="0.2">
      <c r="A40" s="204" t="s">
        <v>1</v>
      </c>
      <c r="B40" s="205"/>
      <c r="C40" s="11"/>
      <c r="D40" s="206" t="s">
        <v>34</v>
      </c>
      <c r="E40" s="206"/>
      <c r="F40" s="206"/>
      <c r="G40" s="206"/>
      <c r="H40" s="206"/>
      <c r="I40" s="206"/>
      <c r="J40" s="206"/>
      <c r="K40" s="206"/>
      <c r="L40" s="206"/>
      <c r="M40" s="206"/>
      <c r="N40" s="207"/>
    </row>
    <row r="41" spans="1:14" ht="67.5" customHeight="1" x14ac:dyDescent="0.2">
      <c r="A41" s="6" t="s">
        <v>8</v>
      </c>
      <c r="B41" s="7" t="s">
        <v>10</v>
      </c>
      <c r="C41" s="14" t="s">
        <v>9</v>
      </c>
      <c r="D41" s="166" t="s">
        <v>7</v>
      </c>
      <c r="E41" s="166"/>
      <c r="F41" s="166"/>
      <c r="G41" s="166"/>
      <c r="H41" s="166"/>
      <c r="I41" s="166"/>
      <c r="J41" s="166"/>
      <c r="K41" s="166"/>
      <c r="L41" s="167" t="s">
        <v>19</v>
      </c>
      <c r="M41" s="167"/>
      <c r="N41" s="168"/>
    </row>
    <row r="42" spans="1:14" ht="17.25" customHeight="1" x14ac:dyDescent="0.2">
      <c r="A42" s="10" t="s">
        <v>17</v>
      </c>
      <c r="B42" s="8">
        <v>0.5</v>
      </c>
      <c r="C42" s="12">
        <v>24</v>
      </c>
      <c r="D42" s="169">
        <f>SUMIF($J$12:$J$24,"&gt;=50%",$K$12:$K$24)</f>
        <v>0</v>
      </c>
      <c r="E42" s="169"/>
      <c r="F42" s="169"/>
      <c r="G42" s="169"/>
      <c r="H42" s="169"/>
      <c r="I42" s="169"/>
      <c r="J42" s="169"/>
      <c r="K42" s="169"/>
      <c r="L42" s="170">
        <f t="shared" ref="L42:L45" si="1">D42/C42*100</f>
        <v>0</v>
      </c>
      <c r="M42" s="170"/>
      <c r="N42" s="171"/>
    </row>
    <row r="43" spans="1:14" ht="17.25" customHeight="1" x14ac:dyDescent="0.2">
      <c r="A43" s="10" t="s">
        <v>11</v>
      </c>
      <c r="B43" s="8">
        <v>0.4</v>
      </c>
      <c r="C43" s="12">
        <v>30</v>
      </c>
      <c r="D43" s="169">
        <f>SUMIFS($K$12:$K$24,$J$12:$J$24,"&gt;=40%",$J$12:$J$24,"&lt;50%")</f>
        <v>0</v>
      </c>
      <c r="E43" s="169"/>
      <c r="F43" s="169"/>
      <c r="G43" s="169"/>
      <c r="H43" s="169"/>
      <c r="I43" s="169"/>
      <c r="J43" s="169"/>
      <c r="K43" s="169"/>
      <c r="L43" s="170">
        <f t="shared" si="1"/>
        <v>0</v>
      </c>
      <c r="M43" s="170"/>
      <c r="N43" s="171"/>
    </row>
    <row r="44" spans="1:14" ht="17.25" customHeight="1" x14ac:dyDescent="0.2">
      <c r="A44" s="10" t="s">
        <v>18</v>
      </c>
      <c r="B44" s="8">
        <v>0.3</v>
      </c>
      <c r="C44" s="12">
        <v>36</v>
      </c>
      <c r="D44" s="169">
        <f>SUMIFS($K$12:$K$24,$J$12:$J$24,"&gt;=30%",$J$12:$J$24,"&lt;40%")</f>
        <v>0</v>
      </c>
      <c r="E44" s="169"/>
      <c r="F44" s="169"/>
      <c r="G44" s="169"/>
      <c r="H44" s="169"/>
      <c r="I44" s="169"/>
      <c r="J44" s="169"/>
      <c r="K44" s="169"/>
      <c r="L44" s="170">
        <f t="shared" si="1"/>
        <v>0</v>
      </c>
      <c r="M44" s="170"/>
      <c r="N44" s="171"/>
    </row>
    <row r="45" spans="1:14" ht="17.25" customHeight="1" x14ac:dyDescent="0.2">
      <c r="A45" s="10" t="s">
        <v>12</v>
      </c>
      <c r="B45" s="8">
        <v>0.2</v>
      </c>
      <c r="C45" s="12">
        <v>48</v>
      </c>
      <c r="D45" s="169">
        <f>SUMIFS($K$12:$K$24,$J$12:$J$24,"&gt;=20%",$J$12:$J$24,"&lt;30%")</f>
        <v>0</v>
      </c>
      <c r="E45" s="169"/>
      <c r="F45" s="169"/>
      <c r="G45" s="169"/>
      <c r="H45" s="169"/>
      <c r="I45" s="169"/>
      <c r="J45" s="169"/>
      <c r="K45" s="169"/>
      <c r="L45" s="170">
        <f t="shared" si="1"/>
        <v>0</v>
      </c>
      <c r="M45" s="170"/>
      <c r="N45" s="171"/>
    </row>
    <row r="46" spans="1:14" ht="17.25" customHeight="1" x14ac:dyDescent="0.2">
      <c r="A46" s="211" t="s">
        <v>2</v>
      </c>
      <c r="B46" s="212"/>
      <c r="C46" s="212"/>
      <c r="D46" s="212"/>
      <c r="E46" s="212"/>
      <c r="F46" s="212"/>
      <c r="G46" s="212"/>
      <c r="H46" s="212"/>
      <c r="I46" s="212"/>
      <c r="J46" s="212"/>
      <c r="K46" s="213"/>
      <c r="L46" s="208">
        <f>SUM(L42:N45)</f>
        <v>0</v>
      </c>
      <c r="M46" s="209"/>
      <c r="N46" s="210"/>
    </row>
    <row r="47" spans="1:14" ht="17.25" customHeight="1" x14ac:dyDescent="0.2">
      <c r="A47" s="196" t="s">
        <v>44</v>
      </c>
      <c r="B47" s="197"/>
      <c r="C47" s="197"/>
      <c r="D47" s="197"/>
      <c r="E47" s="197"/>
      <c r="F47" s="197"/>
      <c r="G47" s="197"/>
      <c r="H47" s="197"/>
      <c r="I47" s="197"/>
      <c r="J47" s="197"/>
      <c r="K47" s="197"/>
      <c r="L47" s="198">
        <f>IF(L48-L46&gt;0,L48-L46,"")</f>
        <v>100</v>
      </c>
      <c r="M47" s="198"/>
      <c r="N47" s="199"/>
    </row>
    <row r="48" spans="1:14" ht="17.25" customHeight="1" x14ac:dyDescent="0.2">
      <c r="A48" s="200" t="s">
        <v>0</v>
      </c>
      <c r="B48" s="201"/>
      <c r="C48" s="201"/>
      <c r="D48" s="201"/>
      <c r="E48" s="201"/>
      <c r="F48" s="201"/>
      <c r="G48" s="201"/>
      <c r="H48" s="201"/>
      <c r="I48" s="201"/>
      <c r="J48" s="201"/>
      <c r="K48" s="201"/>
      <c r="L48" s="202">
        <v>100</v>
      </c>
      <c r="M48" s="202"/>
      <c r="N48" s="203"/>
    </row>
    <row r="49" spans="1:14" ht="17.25" customHeight="1" x14ac:dyDescent="0.2">
      <c r="A49" s="176"/>
      <c r="B49" s="177"/>
      <c r="C49" s="177"/>
      <c r="D49" s="177"/>
      <c r="E49" s="177"/>
      <c r="F49" s="177"/>
      <c r="G49" s="177"/>
      <c r="H49" s="177"/>
      <c r="I49" s="177"/>
      <c r="J49" s="177"/>
      <c r="K49" s="177"/>
      <c r="L49" s="177"/>
      <c r="M49" s="177"/>
      <c r="N49" s="178"/>
    </row>
    <row r="50" spans="1:14" ht="3.75" customHeight="1" thickBot="1" x14ac:dyDescent="0.25"/>
    <row r="51" spans="1:14" x14ac:dyDescent="0.2">
      <c r="A51" s="188" t="s">
        <v>35</v>
      </c>
      <c r="B51" s="189"/>
      <c r="C51" s="189"/>
      <c r="D51" s="189"/>
      <c r="E51" s="189"/>
      <c r="F51" s="189"/>
      <c r="G51" s="189"/>
      <c r="H51" s="189"/>
      <c r="I51" s="189"/>
      <c r="J51" s="189"/>
      <c r="K51" s="189"/>
      <c r="L51" s="189"/>
      <c r="M51" s="189"/>
      <c r="N51" s="190"/>
    </row>
    <row r="52" spans="1:14" ht="22.5" customHeight="1" thickBot="1" x14ac:dyDescent="0.25">
      <c r="A52" s="191"/>
      <c r="B52" s="192"/>
      <c r="C52" s="192"/>
      <c r="D52" s="192"/>
      <c r="E52" s="192"/>
      <c r="F52" s="192"/>
      <c r="G52" s="192"/>
      <c r="H52" s="192"/>
      <c r="I52" s="192"/>
      <c r="J52" s="192"/>
      <c r="K52" s="192"/>
      <c r="L52" s="192"/>
      <c r="M52" s="192"/>
      <c r="N52" s="193"/>
    </row>
  </sheetData>
  <sheetProtection algorithmName="SHA-512" hashValue="fg48/qTGAhcLhQVnO9iDMMxZ7EfYYczEpjZx71tdx69tvlk+jF3IbNr38JVI4BffCZL9NGiZxt9sxk/YVY9evg==" saltValue="TGkuL+Ef5uGax5HNua56rA==" spinCount="100000" sheet="1" objects="1" scenarios="1"/>
  <protectedRanges>
    <protectedRange sqref="B3 L12:N24 A30 L6:N9 A12:I24" name="Plage1_13"/>
  </protectedRanges>
  <mergeCells count="57">
    <mergeCell ref="A49:N49"/>
    <mergeCell ref="A51:N52"/>
    <mergeCell ref="D43:K43"/>
    <mergeCell ref="L43:N43"/>
    <mergeCell ref="D44:K44"/>
    <mergeCell ref="L44:N44"/>
    <mergeCell ref="D45:K45"/>
    <mergeCell ref="L45:N45"/>
    <mergeCell ref="A46:K46"/>
    <mergeCell ref="L46:N46"/>
    <mergeCell ref="A47:K47"/>
    <mergeCell ref="L47:N47"/>
    <mergeCell ref="A48:K48"/>
    <mergeCell ref="L48:N48"/>
    <mergeCell ref="D42:K42"/>
    <mergeCell ref="L42:N42"/>
    <mergeCell ref="A40:B40"/>
    <mergeCell ref="D40:N40"/>
    <mergeCell ref="D41:K41"/>
    <mergeCell ref="L41:N41"/>
    <mergeCell ref="A26:N26"/>
    <mergeCell ref="A27:N27"/>
    <mergeCell ref="B28:K28"/>
    <mergeCell ref="L28:N28"/>
    <mergeCell ref="A30:N38"/>
    <mergeCell ref="A39:N39"/>
    <mergeCell ref="A20:B20"/>
    <mergeCell ref="A21:B21"/>
    <mergeCell ref="A22:B22"/>
    <mergeCell ref="A23:B23"/>
    <mergeCell ref="A24:B24"/>
    <mergeCell ref="A25:N25"/>
    <mergeCell ref="A14:B14"/>
    <mergeCell ref="A15:B15"/>
    <mergeCell ref="A16:B16"/>
    <mergeCell ref="A17:B17"/>
    <mergeCell ref="A18:B18"/>
    <mergeCell ref="A19:B19"/>
    <mergeCell ref="L10:L11"/>
    <mergeCell ref="M10:M11"/>
    <mergeCell ref="N10:N11"/>
    <mergeCell ref="A11:B11"/>
    <mergeCell ref="A12:B12"/>
    <mergeCell ref="A13:B13"/>
    <mergeCell ref="A6:B6"/>
    <mergeCell ref="A7:B7"/>
    <mergeCell ref="A8:B8"/>
    <mergeCell ref="A9:B9"/>
    <mergeCell ref="A10:B10"/>
    <mergeCell ref="F10:G10"/>
    <mergeCell ref="A1:N1"/>
    <mergeCell ref="A2:N2"/>
    <mergeCell ref="B3:K3"/>
    <mergeCell ref="L3:N3"/>
    <mergeCell ref="A5:E5"/>
    <mergeCell ref="F5:I5"/>
    <mergeCell ref="L5:N5"/>
  </mergeCells>
  <dataValidations count="3">
    <dataValidation type="list" allowBlank="1" showInputMessage="1" showErrorMessage="1" sqref="F12:F25 I12:I25" xr:uid="{AF325A69-389B-42BB-850B-E024DCD7CA61}">
      <formula1>"oui,non"</formula1>
    </dataValidation>
    <dataValidation type="list" allowBlank="1" showInputMessage="1" showErrorMessage="1" sqref="H12:H25" xr:uid="{C83E0847-C574-4502-BFA3-539A8F421598}">
      <formula1>"oui, non"</formula1>
    </dataValidation>
    <dataValidation type="date" allowBlank="1" showInputMessage="1" showErrorMessage="1" sqref="C12:D24" xr:uid="{9C47C292-39B6-4AFE-9E8E-F720D2A7F0EF}">
      <formula1>1</formula1>
      <formula2>146463</formula2>
    </dataValidation>
  </dataValidations>
  <pageMargins left="0.23622047244094491" right="0.23622047244094491" top="0.74803149606299213" bottom="0.74803149606299213" header="0.31496062992125984" footer="0.31496062992125984"/>
  <pageSetup paperSize="9" scale="80" orientation="landscape" r:id="rId1"/>
  <headerFooter alignWithMargins="0">
    <oddFooter>&amp;L&amp;8Erstellt durch:&amp;C&amp;8&amp;F&amp;R&amp;8&amp;D / &amp;T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61D74-5E25-49D3-9333-1C80D0238607}">
  <dimension ref="A1:M54"/>
  <sheetViews>
    <sheetView showZeros="0" zoomScaleNormal="100" zoomScaleSheetLayoutView="100" workbookViewId="0">
      <selection activeCell="O10" sqref="O10"/>
    </sheetView>
  </sheetViews>
  <sheetFormatPr baseColWidth="10" defaultRowHeight="12.75" x14ac:dyDescent="0.2"/>
  <cols>
    <col min="1" max="1" width="18.42578125" customWidth="1"/>
    <col min="2" max="2" width="20" customWidth="1"/>
    <col min="3" max="3" width="13.7109375" style="15" customWidth="1"/>
    <col min="4" max="5" width="12.42578125" style="15" customWidth="1"/>
    <col min="6" max="11" width="14.85546875" style="15" customWidth="1"/>
    <col min="12" max="12" width="15.7109375" customWidth="1"/>
  </cols>
  <sheetData>
    <row r="1" spans="1:13" ht="20.25" x14ac:dyDescent="0.3">
      <c r="A1" s="142" t="s">
        <v>20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</row>
    <row r="2" spans="1:13" ht="14.25" x14ac:dyDescent="0.2">
      <c r="A2" s="143" t="s">
        <v>14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</row>
    <row r="3" spans="1:13" ht="24.75" customHeight="1" x14ac:dyDescent="0.3">
      <c r="A3" s="32" t="s">
        <v>32</v>
      </c>
      <c r="B3" s="144"/>
      <c r="C3" s="144"/>
      <c r="D3" s="144"/>
      <c r="E3" s="144"/>
      <c r="F3" s="144"/>
      <c r="G3" s="144"/>
      <c r="H3" s="144"/>
      <c r="I3" s="144"/>
      <c r="J3" s="146"/>
      <c r="K3" s="146"/>
    </row>
    <row r="4" spans="1:13" ht="6.75" customHeight="1" x14ac:dyDescent="0.3">
      <c r="A4" s="23"/>
      <c r="B4" s="24"/>
      <c r="C4" s="24"/>
      <c r="D4" s="24"/>
      <c r="E4" s="24"/>
      <c r="F4" s="24"/>
      <c r="G4" s="24"/>
      <c r="H4" s="24"/>
      <c r="I4" s="24"/>
      <c r="J4" s="26"/>
      <c r="K4" s="26"/>
    </row>
    <row r="5" spans="1:13" ht="84.75" customHeight="1" x14ac:dyDescent="0.2">
      <c r="A5" s="133" t="s">
        <v>50</v>
      </c>
      <c r="B5" s="134"/>
      <c r="C5" s="134"/>
      <c r="D5" s="134"/>
      <c r="E5" s="135"/>
      <c r="F5" s="156" t="s">
        <v>43</v>
      </c>
      <c r="G5" s="158"/>
      <c r="H5" s="89" t="s">
        <v>46</v>
      </c>
      <c r="I5" s="58" t="s">
        <v>29</v>
      </c>
      <c r="J5" s="155" t="s">
        <v>30</v>
      </c>
      <c r="K5" s="158"/>
    </row>
    <row r="6" spans="1:13" s="107" customFormat="1" ht="15" customHeight="1" x14ac:dyDescent="0.2">
      <c r="A6" s="140" t="s">
        <v>49</v>
      </c>
      <c r="B6" s="141"/>
      <c r="C6" s="90">
        <v>42248</v>
      </c>
      <c r="D6" s="91">
        <v>42277</v>
      </c>
      <c r="E6" s="118">
        <v>0.3</v>
      </c>
      <c r="F6" s="214" t="s">
        <v>40</v>
      </c>
      <c r="G6" s="215" t="s">
        <v>39</v>
      </c>
      <c r="H6" s="119">
        <v>0.3</v>
      </c>
      <c r="I6" s="96">
        <v>1</v>
      </c>
      <c r="J6" s="109" t="b">
        <v>1</v>
      </c>
      <c r="K6" s="110" t="b">
        <v>0</v>
      </c>
    </row>
    <row r="7" spans="1:13" s="107" customFormat="1" ht="15" customHeight="1" x14ac:dyDescent="0.2">
      <c r="A7" s="138" t="s">
        <v>42</v>
      </c>
      <c r="B7" s="139"/>
      <c r="C7" s="97">
        <v>42248</v>
      </c>
      <c r="D7" s="98">
        <v>42277</v>
      </c>
      <c r="E7" s="119">
        <v>0.5</v>
      </c>
      <c r="F7" s="99" t="s">
        <v>40</v>
      </c>
      <c r="G7" s="102" t="s">
        <v>39</v>
      </c>
      <c r="H7" s="119">
        <v>0.2</v>
      </c>
      <c r="I7" s="103">
        <v>1</v>
      </c>
      <c r="J7" s="112" t="b">
        <v>1</v>
      </c>
      <c r="K7" s="113" t="b">
        <v>0</v>
      </c>
    </row>
    <row r="8" spans="1:13" s="107" customFormat="1" ht="15" customHeight="1" x14ac:dyDescent="0.2">
      <c r="A8" s="138" t="s">
        <v>51</v>
      </c>
      <c r="B8" s="139"/>
      <c r="C8" s="66">
        <v>42278</v>
      </c>
      <c r="D8" s="67">
        <v>43100</v>
      </c>
      <c r="E8" s="120">
        <v>1</v>
      </c>
      <c r="F8" s="68" t="s">
        <v>39</v>
      </c>
      <c r="G8" s="71" t="s">
        <v>40</v>
      </c>
      <c r="H8" s="120"/>
      <c r="I8" s="72"/>
      <c r="J8" s="115" t="b">
        <v>0</v>
      </c>
      <c r="K8" s="116" t="b">
        <v>0</v>
      </c>
    </row>
    <row r="9" spans="1:13" s="1" customFormat="1" ht="52.5" customHeight="1" x14ac:dyDescent="0.2">
      <c r="A9" s="160" t="s">
        <v>38</v>
      </c>
      <c r="B9" s="161"/>
      <c r="C9" s="4" t="s">
        <v>4</v>
      </c>
      <c r="D9" s="45" t="s">
        <v>5</v>
      </c>
      <c r="E9" s="5" t="s">
        <v>3</v>
      </c>
      <c r="F9" s="17" t="s">
        <v>22</v>
      </c>
      <c r="G9" s="51" t="s">
        <v>24</v>
      </c>
      <c r="H9" s="5" t="s">
        <v>45</v>
      </c>
      <c r="I9" s="27" t="s">
        <v>21</v>
      </c>
      <c r="J9" s="127" t="s">
        <v>26</v>
      </c>
      <c r="K9" s="129" t="s">
        <v>27</v>
      </c>
    </row>
    <row r="10" spans="1:13" s="1" customFormat="1" ht="27" customHeight="1" x14ac:dyDescent="0.2">
      <c r="A10" s="136"/>
      <c r="B10" s="137"/>
      <c r="C10" s="19"/>
      <c r="D10" s="46"/>
      <c r="E10" s="20"/>
      <c r="F10" s="87" t="s">
        <v>37</v>
      </c>
      <c r="G10" s="88" t="s">
        <v>37</v>
      </c>
      <c r="H10" s="20"/>
      <c r="I10" s="28" t="s">
        <v>6</v>
      </c>
      <c r="J10" s="128"/>
      <c r="K10" s="130"/>
    </row>
    <row r="11" spans="1:13" s="2" customFormat="1" ht="25.5" customHeight="1" x14ac:dyDescent="0.2">
      <c r="A11" s="172"/>
      <c r="B11" s="173"/>
      <c r="C11" s="73"/>
      <c r="D11" s="74"/>
      <c r="E11" s="75"/>
      <c r="F11" s="76"/>
      <c r="G11" s="77"/>
      <c r="H11" s="75" t="str" cm="1">
        <f t="array" ref="H11">IF(AND(F11="oui",G11="non"),IF(OR(ISBLANK(C11),ISBLANK(D11),ISBLANK(E11)),"",MIN(E11,0.8-SUMPRODUCT(($C$10:$C10&lt;=D11)*($D$10:$D10&gt;=C11)*$E$10:$E10))),"")</f>
        <v/>
      </c>
      <c r="I11" s="121" t="str">
        <f>IF(OR(H11="",(D11-C11)&lt;27),"",MROUND(YEARFRAC(C11,D11)*12,0.25))</f>
        <v/>
      </c>
      <c r="J11" s="56" t="b">
        <v>0</v>
      </c>
      <c r="K11" s="57" t="b">
        <v>0</v>
      </c>
      <c r="M11" s="216"/>
    </row>
    <row r="12" spans="1:13" s="2" customFormat="1" ht="25.5" customHeight="1" x14ac:dyDescent="0.2">
      <c r="A12" s="150"/>
      <c r="B12" s="151"/>
      <c r="C12" s="18"/>
      <c r="D12" s="48"/>
      <c r="E12" s="50"/>
      <c r="F12" s="22"/>
      <c r="G12" s="43"/>
      <c r="H12" s="50" t="str" cm="1">
        <f t="array" ref="H12">IF(AND(F12="oui",G12="non"),IF(OR(ISBLANK(C12),ISBLANK(D12),ISBLANK(E12)),"",MIN(E12,0.8-SUMPRODUCT(($C$11:$C11&lt;=D12)*($D$11:$D11&gt;=C12), $H$11:$H11))),"")</f>
        <v/>
      </c>
      <c r="I12" s="122" t="str">
        <f t="shared" ref="I12:I23" si="0">IF(OR(H12="",(D12-C12)&lt;27),"",MROUND(YEARFRAC(C12,D12)*12,0.25))</f>
        <v/>
      </c>
      <c r="J12" s="40" t="b">
        <v>0</v>
      </c>
      <c r="K12" s="30" t="b">
        <v>0</v>
      </c>
      <c r="M12" s="216"/>
    </row>
    <row r="13" spans="1:13" s="2" customFormat="1" ht="25.5" customHeight="1" x14ac:dyDescent="0.2">
      <c r="A13" s="152"/>
      <c r="B13" s="153"/>
      <c r="C13" s="16"/>
      <c r="D13" s="47"/>
      <c r="E13" s="49"/>
      <c r="F13" s="21"/>
      <c r="G13" s="42"/>
      <c r="H13" s="49" t="str" cm="1">
        <f t="array" ref="H13">IF(AND(F13="oui",G13="non"),IF(OR(ISBLANK(C13),ISBLANK(D13),ISBLANK(E13)),"",MIN(E13,0.8-SUMPRODUCT(($C$11:$C12&lt;=D13)*($D$11:$D12&gt;=C13), $H$11:$H12))),"")</f>
        <v/>
      </c>
      <c r="I13" s="123" t="str">
        <f t="shared" si="0"/>
        <v/>
      </c>
      <c r="J13" s="41" t="b">
        <v>0</v>
      </c>
      <c r="K13" s="31" t="b">
        <v>0</v>
      </c>
    </row>
    <row r="14" spans="1:13" s="2" customFormat="1" ht="25.5" customHeight="1" x14ac:dyDescent="0.2">
      <c r="A14" s="150"/>
      <c r="B14" s="151"/>
      <c r="C14" s="18"/>
      <c r="D14" s="48"/>
      <c r="E14" s="50"/>
      <c r="F14" s="22"/>
      <c r="G14" s="43"/>
      <c r="H14" s="50" t="str" cm="1">
        <f t="array" ref="H14">IF(AND(F14="oui",G14="non"),IF(OR(ISBLANK(C14),ISBLANK(D14),ISBLANK(E14)),"",MIN(E14,0.8-SUMPRODUCT(($C$11:$C13&lt;=D14)*($D$11:$D13&gt;=C14), $H$11:$H13))),"")</f>
        <v/>
      </c>
      <c r="I14" s="122" t="str">
        <f t="shared" si="0"/>
        <v/>
      </c>
      <c r="J14" s="40" t="b">
        <v>0</v>
      </c>
      <c r="K14" s="30" t="b">
        <v>0</v>
      </c>
    </row>
    <row r="15" spans="1:13" s="2" customFormat="1" ht="25.5" customHeight="1" x14ac:dyDescent="0.2">
      <c r="A15" s="152"/>
      <c r="B15" s="153"/>
      <c r="C15" s="16"/>
      <c r="D15" s="47"/>
      <c r="E15" s="49"/>
      <c r="F15" s="21"/>
      <c r="G15" s="42"/>
      <c r="H15" s="49" t="str" cm="1">
        <f t="array" ref="H15">IF(AND(F15="oui",G15="non"),IF(OR(ISBLANK(C15),ISBLANK(D15),ISBLANK(E15)),"",MIN(E15,0.8-SUMPRODUCT(($C$11:$C14&lt;=D15)*($D$11:$D14&gt;=C15), $H$11:$H14))),"")</f>
        <v/>
      </c>
      <c r="I15" s="123" t="str">
        <f t="shared" si="0"/>
        <v/>
      </c>
      <c r="J15" s="39" t="b">
        <v>0</v>
      </c>
      <c r="K15" s="29" t="b">
        <v>0</v>
      </c>
    </row>
    <row r="16" spans="1:13" s="2" customFormat="1" ht="25.5" customHeight="1" x14ac:dyDescent="0.2">
      <c r="A16" s="150"/>
      <c r="B16" s="151"/>
      <c r="C16" s="18"/>
      <c r="D16" s="48"/>
      <c r="E16" s="50"/>
      <c r="F16" s="22"/>
      <c r="G16" s="43"/>
      <c r="H16" s="50" t="str" cm="1">
        <f t="array" ref="H16">IF(AND(F16="oui",G16="non"),IF(OR(ISBLANK(C16),ISBLANK(D16),ISBLANK(E16)),"",MIN(E16,0.8-SUMPRODUCT(($C$11:$C15&lt;=D16)*($D$11:$D15&gt;=C16), $H$11:$H15))),"")</f>
        <v/>
      </c>
      <c r="I16" s="122" t="str">
        <f t="shared" si="0"/>
        <v/>
      </c>
      <c r="J16" s="40" t="b">
        <v>0</v>
      </c>
      <c r="K16" s="30" t="b">
        <v>0</v>
      </c>
    </row>
    <row r="17" spans="1:11" s="2" customFormat="1" ht="25.5" customHeight="1" x14ac:dyDescent="0.2">
      <c r="A17" s="152"/>
      <c r="B17" s="153"/>
      <c r="C17" s="3"/>
      <c r="D17" s="47"/>
      <c r="E17" s="49"/>
      <c r="F17" s="21"/>
      <c r="G17" s="42"/>
      <c r="H17" s="49" t="str" cm="1">
        <f t="array" ref="H17">IF(AND(F17="oui",G17="non"),IF(OR(ISBLANK(C17),ISBLANK(D17),ISBLANK(E17)),"",MIN(E17,0.8-SUMPRODUCT(($C$11:$C16&lt;=D17)*($D$11:$D16&gt;=C17), $H$11:$H16))),"")</f>
        <v/>
      </c>
      <c r="I17" s="123" t="str">
        <f t="shared" si="0"/>
        <v/>
      </c>
      <c r="J17" s="39" t="b">
        <v>0</v>
      </c>
      <c r="K17" s="29" t="b">
        <v>0</v>
      </c>
    </row>
    <row r="18" spans="1:11" s="2" customFormat="1" ht="25.5" customHeight="1" x14ac:dyDescent="0.2">
      <c r="A18" s="150"/>
      <c r="B18" s="151"/>
      <c r="C18" s="13"/>
      <c r="D18" s="48"/>
      <c r="E18" s="50"/>
      <c r="F18" s="22"/>
      <c r="G18" s="43"/>
      <c r="H18" s="50" t="str" cm="1">
        <f t="array" ref="H18">IF(AND(F18="oui",G18="non"),IF(OR(ISBLANK(C18),ISBLANK(D18),ISBLANK(E18)),"",MIN(E18,0.8-SUMPRODUCT(($C$11:$C17&lt;=D18)*($D$11:$D17&gt;=C18), $H$11:$H17))),"")</f>
        <v/>
      </c>
      <c r="I18" s="122" t="str">
        <f t="shared" si="0"/>
        <v/>
      </c>
      <c r="J18" s="40" t="b">
        <v>0</v>
      </c>
      <c r="K18" s="30" t="b">
        <v>0</v>
      </c>
    </row>
    <row r="19" spans="1:11" s="2" customFormat="1" ht="25.5" customHeight="1" x14ac:dyDescent="0.2">
      <c r="A19" s="152"/>
      <c r="B19" s="153"/>
      <c r="C19" s="3"/>
      <c r="D19" s="47"/>
      <c r="E19" s="49"/>
      <c r="F19" s="21"/>
      <c r="G19" s="42"/>
      <c r="H19" s="49" t="str" cm="1">
        <f t="array" ref="H19">IF(AND(F19="oui",G19="non"),IF(OR(ISBLANK(C19),ISBLANK(D19),ISBLANK(E19)),"",MIN(E19,0.8-SUMPRODUCT(($C$11:$C18&lt;=D19)*($D$11:$D18&gt;=C19), $H$11:$H18))),"")</f>
        <v/>
      </c>
      <c r="I19" s="123" t="str">
        <f t="shared" si="0"/>
        <v/>
      </c>
      <c r="J19" s="39" t="b">
        <v>0</v>
      </c>
      <c r="K19" s="29" t="b">
        <v>0</v>
      </c>
    </row>
    <row r="20" spans="1:11" s="2" customFormat="1" ht="25.5" customHeight="1" x14ac:dyDescent="0.2">
      <c r="A20" s="150"/>
      <c r="B20" s="151"/>
      <c r="C20" s="13"/>
      <c r="D20" s="48"/>
      <c r="E20" s="50"/>
      <c r="F20" s="22"/>
      <c r="G20" s="43"/>
      <c r="H20" s="50" t="str" cm="1">
        <f t="array" ref="H20">IF(AND(F20="oui",G20="non"),IF(OR(ISBLANK(C20),ISBLANK(D20),ISBLANK(E20)),"",MIN(E20,0.8-SUMPRODUCT(($C$11:$C19&lt;=D20)*($D$11:$D19&gt;=C20), $H$11:$H19))),"")</f>
        <v/>
      </c>
      <c r="I20" s="122" t="str">
        <f t="shared" si="0"/>
        <v/>
      </c>
      <c r="J20" s="40" t="b">
        <v>0</v>
      </c>
      <c r="K20" s="30" t="b">
        <v>0</v>
      </c>
    </row>
    <row r="21" spans="1:11" s="2" customFormat="1" ht="25.5" customHeight="1" x14ac:dyDescent="0.2">
      <c r="A21" s="152"/>
      <c r="B21" s="153"/>
      <c r="C21" s="3"/>
      <c r="D21" s="47"/>
      <c r="E21" s="49"/>
      <c r="F21" s="21"/>
      <c r="G21" s="42"/>
      <c r="H21" s="49" t="str" cm="1">
        <f t="array" ref="H21">IF(AND(F21="oui",G21="non"),IF(OR(ISBLANK(C21),ISBLANK(D21),ISBLANK(E21)),"",MIN(E21,0.8-SUMPRODUCT(($C$11:$C20&lt;=D21)*($D$11:$D20&gt;=C21), $H$11:$H20))),"")</f>
        <v/>
      </c>
      <c r="I21" s="123" t="str">
        <f t="shared" si="0"/>
        <v/>
      </c>
      <c r="J21" s="39" t="b">
        <v>0</v>
      </c>
      <c r="K21" s="29" t="b">
        <v>0</v>
      </c>
    </row>
    <row r="22" spans="1:11" s="2" customFormat="1" ht="25.5" customHeight="1" x14ac:dyDescent="0.2">
      <c r="A22" s="150"/>
      <c r="B22" s="151"/>
      <c r="C22" s="13"/>
      <c r="D22" s="48"/>
      <c r="E22" s="50"/>
      <c r="F22" s="22"/>
      <c r="G22" s="43"/>
      <c r="H22" s="50" t="str" cm="1">
        <f t="array" ref="H22">IF(AND(F22="oui",G22="non"),IF(OR(ISBLANK(C22),ISBLANK(D22),ISBLANK(E22)),"",MIN(E22,0.8-SUMPRODUCT(($C$11:$C21&lt;=D22)*($D$11:$D21&gt;=C22), $H$11:$H21))),"")</f>
        <v/>
      </c>
      <c r="I22" s="122" t="str">
        <f t="shared" si="0"/>
        <v/>
      </c>
      <c r="J22" s="40" t="b">
        <v>0</v>
      </c>
      <c r="K22" s="30" t="b">
        <v>0</v>
      </c>
    </row>
    <row r="23" spans="1:11" s="2" customFormat="1" ht="25.5" customHeight="1" x14ac:dyDescent="0.2">
      <c r="A23" s="194"/>
      <c r="B23" s="195"/>
      <c r="C23" s="79"/>
      <c r="D23" s="80"/>
      <c r="E23" s="81"/>
      <c r="F23" s="82"/>
      <c r="G23" s="83"/>
      <c r="H23" s="81" t="str" cm="1">
        <f t="array" ref="H23">IF(AND(F23="oui",G23="non"),IF(OR(ISBLANK(C23),ISBLANK(D23),ISBLANK(E23)),"",MIN(E23,0.8-SUMPRODUCT(($C$11:$C22&lt;=D23)*($D$11:$D22&gt;=C23), $H$11:$H22))),"")</f>
        <v/>
      </c>
      <c r="I23" s="124" t="str">
        <f t="shared" si="0"/>
        <v/>
      </c>
      <c r="J23" s="53" t="b">
        <v>0</v>
      </c>
      <c r="K23" s="54" t="b">
        <v>0</v>
      </c>
    </row>
    <row r="24" spans="1:11" s="2" customFormat="1" ht="26.25" customHeight="1" x14ac:dyDescent="0.35">
      <c r="A24" s="154"/>
      <c r="B24" s="154"/>
      <c r="C24" s="154"/>
      <c r="D24" s="154"/>
      <c r="E24" s="154"/>
      <c r="F24" s="154"/>
      <c r="G24" s="154"/>
      <c r="H24" s="154"/>
      <c r="I24" s="154"/>
      <c r="J24" s="154" t="b">
        <v>0</v>
      </c>
      <c r="K24" s="154" t="b">
        <v>0</v>
      </c>
    </row>
    <row r="25" spans="1:11" s="2" customFormat="1" ht="26.25" customHeight="1" x14ac:dyDescent="0.35">
      <c r="A25" s="154" t="s">
        <v>33</v>
      </c>
      <c r="B25" s="154"/>
      <c r="C25" s="154"/>
      <c r="D25" s="154"/>
      <c r="E25" s="154"/>
      <c r="F25" s="154"/>
      <c r="G25" s="154"/>
      <c r="H25" s="154"/>
      <c r="I25" s="154"/>
      <c r="J25" s="154"/>
      <c r="K25" s="154"/>
    </row>
    <row r="26" spans="1:11" s="2" customFormat="1" ht="26.25" customHeight="1" x14ac:dyDescent="0.2">
      <c r="A26" s="159" t="s">
        <v>14</v>
      </c>
      <c r="B26" s="159"/>
      <c r="C26" s="159"/>
      <c r="D26" s="159"/>
      <c r="E26" s="159"/>
      <c r="F26" s="159"/>
      <c r="G26" s="159"/>
      <c r="H26" s="159"/>
      <c r="I26" s="159"/>
      <c r="J26" s="159"/>
      <c r="K26" s="159"/>
    </row>
    <row r="27" spans="1:11" s="2" customFormat="1" ht="26.25" customHeight="1" x14ac:dyDescent="0.3">
      <c r="A27" s="32" t="s">
        <v>32</v>
      </c>
      <c r="B27" s="144">
        <f>B3</f>
        <v>0</v>
      </c>
      <c r="C27" s="144"/>
      <c r="D27" s="144"/>
      <c r="E27" s="144"/>
      <c r="F27" s="144"/>
      <c r="G27" s="144"/>
      <c r="H27" s="144"/>
      <c r="I27" s="144"/>
      <c r="J27" s="146"/>
      <c r="K27" s="146"/>
    </row>
    <row r="28" spans="1:11" s="2" customFormat="1" ht="19.5" customHeight="1" x14ac:dyDescent="0.3">
      <c r="A28" s="32"/>
      <c r="B28" s="24"/>
      <c r="C28" s="24"/>
      <c r="D28" s="24"/>
      <c r="E28" s="24"/>
      <c r="F28" s="24"/>
      <c r="G28" s="24"/>
      <c r="H28" s="24"/>
      <c r="I28" s="24"/>
      <c r="J28" s="26"/>
      <c r="K28" s="26"/>
    </row>
    <row r="29" spans="1:11" x14ac:dyDescent="0.2">
      <c r="A29" s="179" t="s">
        <v>36</v>
      </c>
      <c r="B29" s="180"/>
      <c r="C29" s="180"/>
      <c r="D29" s="180"/>
      <c r="E29" s="180"/>
      <c r="F29" s="180"/>
      <c r="G29" s="180"/>
      <c r="H29" s="180"/>
      <c r="I29" s="180"/>
      <c r="J29" s="180"/>
      <c r="K29" s="181"/>
    </row>
    <row r="30" spans="1:11" x14ac:dyDescent="0.2">
      <c r="A30" s="182"/>
      <c r="B30" s="183"/>
      <c r="C30" s="183"/>
      <c r="D30" s="183"/>
      <c r="E30" s="183"/>
      <c r="F30" s="183"/>
      <c r="G30" s="183"/>
      <c r="H30" s="183"/>
      <c r="I30" s="183"/>
      <c r="J30" s="183"/>
      <c r="K30" s="184"/>
    </row>
    <row r="31" spans="1:11" x14ac:dyDescent="0.2">
      <c r="A31" s="182"/>
      <c r="B31" s="183"/>
      <c r="C31" s="183"/>
      <c r="D31" s="183"/>
      <c r="E31" s="183"/>
      <c r="F31" s="183"/>
      <c r="G31" s="183"/>
      <c r="H31" s="183"/>
      <c r="I31" s="183"/>
      <c r="J31" s="183"/>
      <c r="K31" s="184"/>
    </row>
    <row r="32" spans="1:11" x14ac:dyDescent="0.2">
      <c r="A32" s="182"/>
      <c r="B32" s="183"/>
      <c r="C32" s="183"/>
      <c r="D32" s="183"/>
      <c r="E32" s="183"/>
      <c r="F32" s="183"/>
      <c r="G32" s="183"/>
      <c r="H32" s="183"/>
      <c r="I32" s="183"/>
      <c r="J32" s="183"/>
      <c r="K32" s="184"/>
    </row>
    <row r="33" spans="1:11" x14ac:dyDescent="0.2">
      <c r="A33" s="182"/>
      <c r="B33" s="183"/>
      <c r="C33" s="183"/>
      <c r="D33" s="183"/>
      <c r="E33" s="183"/>
      <c r="F33" s="183"/>
      <c r="G33" s="183"/>
      <c r="H33" s="183"/>
      <c r="I33" s="183"/>
      <c r="J33" s="183"/>
      <c r="K33" s="184"/>
    </row>
    <row r="34" spans="1:11" x14ac:dyDescent="0.2">
      <c r="A34" s="182"/>
      <c r="B34" s="183"/>
      <c r="C34" s="183"/>
      <c r="D34" s="183"/>
      <c r="E34" s="183"/>
      <c r="F34" s="183"/>
      <c r="G34" s="183"/>
      <c r="H34" s="183"/>
      <c r="I34" s="183"/>
      <c r="J34" s="183"/>
      <c r="K34" s="184"/>
    </row>
    <row r="35" spans="1:11" x14ac:dyDescent="0.2">
      <c r="A35" s="182"/>
      <c r="B35" s="183"/>
      <c r="C35" s="183"/>
      <c r="D35" s="183"/>
      <c r="E35" s="183"/>
      <c r="F35" s="183"/>
      <c r="G35" s="183"/>
      <c r="H35" s="183"/>
      <c r="I35" s="183"/>
      <c r="J35" s="183"/>
      <c r="K35" s="184"/>
    </row>
    <row r="36" spans="1:11" ht="10.5" customHeight="1" x14ac:dyDescent="0.2">
      <c r="A36" s="182"/>
      <c r="B36" s="183"/>
      <c r="C36" s="183"/>
      <c r="D36" s="183"/>
      <c r="E36" s="183"/>
      <c r="F36" s="183"/>
      <c r="G36" s="183"/>
      <c r="H36" s="183"/>
      <c r="I36" s="183"/>
      <c r="J36" s="183"/>
      <c r="K36" s="184"/>
    </row>
    <row r="37" spans="1:11" x14ac:dyDescent="0.2">
      <c r="A37" s="185"/>
      <c r="B37" s="186"/>
      <c r="C37" s="186"/>
      <c r="D37" s="186"/>
      <c r="E37" s="186"/>
      <c r="F37" s="186"/>
      <c r="G37" s="186"/>
      <c r="H37" s="186"/>
      <c r="I37" s="186"/>
      <c r="J37" s="186"/>
      <c r="K37" s="187"/>
    </row>
    <row r="38" spans="1:11" ht="5.25" customHeight="1" x14ac:dyDescent="0.2">
      <c r="A38" s="147"/>
      <c r="B38" s="148"/>
      <c r="C38" s="148"/>
      <c r="D38" s="148"/>
      <c r="E38" s="148"/>
      <c r="F38" s="148"/>
      <c r="G38" s="148"/>
      <c r="H38" s="148"/>
      <c r="I38" s="148"/>
      <c r="J38" s="148"/>
      <c r="K38" s="149"/>
    </row>
    <row r="39" spans="1:11" s="1" customFormat="1" ht="19.5" customHeight="1" x14ac:dyDescent="0.2">
      <c r="A39" s="204" t="s">
        <v>1</v>
      </c>
      <c r="B39" s="205"/>
      <c r="C39" s="11"/>
      <c r="D39" s="206" t="s">
        <v>34</v>
      </c>
      <c r="E39" s="206"/>
      <c r="F39" s="206"/>
      <c r="G39" s="206"/>
      <c r="H39" s="206"/>
      <c r="I39" s="206"/>
      <c r="J39" s="206"/>
      <c r="K39" s="207"/>
    </row>
    <row r="40" spans="1:11" ht="67.5" customHeight="1" x14ac:dyDescent="0.2">
      <c r="A40" s="6" t="s">
        <v>8</v>
      </c>
      <c r="B40" s="7" t="s">
        <v>10</v>
      </c>
      <c r="C40" s="14" t="s">
        <v>9</v>
      </c>
      <c r="D40" s="166" t="s">
        <v>7</v>
      </c>
      <c r="E40" s="166"/>
      <c r="F40" s="166"/>
      <c r="G40" s="166"/>
      <c r="H40" s="166"/>
      <c r="I40" s="166"/>
      <c r="J40" s="167"/>
      <c r="K40" s="168"/>
    </row>
    <row r="41" spans="1:11" ht="17.25" customHeight="1" x14ac:dyDescent="0.2">
      <c r="A41" s="9" t="s">
        <v>13</v>
      </c>
      <c r="B41" s="8">
        <v>0.8</v>
      </c>
      <c r="C41" s="12">
        <v>72</v>
      </c>
      <c r="D41" s="169">
        <f>SUMIF($H$11:$H$23,"&gt;=80%",$I$11:$I$23)</f>
        <v>0</v>
      </c>
      <c r="E41" s="169"/>
      <c r="F41" s="169"/>
      <c r="G41" s="169"/>
      <c r="H41" s="169"/>
      <c r="I41" s="169"/>
      <c r="J41" s="170">
        <f>D41/C41*100</f>
        <v>0</v>
      </c>
      <c r="K41" s="171"/>
    </row>
    <row r="42" spans="1:11" ht="17.25" customHeight="1" x14ac:dyDescent="0.2">
      <c r="A42" s="10" t="s">
        <v>15</v>
      </c>
      <c r="B42" s="8">
        <v>0.7</v>
      </c>
      <c r="C42" s="12">
        <v>82</v>
      </c>
      <c r="D42" s="169">
        <f>SUMIFS($I$11:$I$23,$H$11:$H$23,"&gt;=70%",$H$11:$H$23,"&lt;80%")</f>
        <v>0</v>
      </c>
      <c r="E42" s="169"/>
      <c r="F42" s="169"/>
      <c r="G42" s="169"/>
      <c r="H42" s="169"/>
      <c r="I42" s="169"/>
      <c r="J42" s="170">
        <f t="shared" ref="J42:J47" si="1">D42/C42*100</f>
        <v>0</v>
      </c>
      <c r="K42" s="171"/>
    </row>
    <row r="43" spans="1:11" ht="17.25" customHeight="1" x14ac:dyDescent="0.2">
      <c r="A43" s="10" t="s">
        <v>16</v>
      </c>
      <c r="B43" s="8">
        <v>0.6</v>
      </c>
      <c r="C43" s="12">
        <v>96</v>
      </c>
      <c r="D43" s="169">
        <f>SUMIFS($I$11:$I$23,$H$11:$H$23,"&gt;=60%",$H$11:$H$23,"&lt;70%")</f>
        <v>0</v>
      </c>
      <c r="E43" s="169"/>
      <c r="F43" s="169"/>
      <c r="G43" s="169"/>
      <c r="H43" s="169"/>
      <c r="I43" s="169"/>
      <c r="J43" s="170">
        <f t="shared" si="1"/>
        <v>0</v>
      </c>
      <c r="K43" s="171"/>
    </row>
    <row r="44" spans="1:11" ht="17.25" customHeight="1" x14ac:dyDescent="0.2">
      <c r="A44" s="10" t="s">
        <v>17</v>
      </c>
      <c r="B44" s="8">
        <v>0.5</v>
      </c>
      <c r="C44" s="12">
        <v>115</v>
      </c>
      <c r="D44" s="169">
        <f>SUMIFS($I$11:$I$23,$H$11:$H$23,"&gt;=50%",$H$11:$H$23,"&lt;60%")</f>
        <v>0</v>
      </c>
      <c r="E44" s="169"/>
      <c r="F44" s="169"/>
      <c r="G44" s="169"/>
      <c r="H44" s="169"/>
      <c r="I44" s="169"/>
      <c r="J44" s="170">
        <f t="shared" si="1"/>
        <v>0</v>
      </c>
      <c r="K44" s="171"/>
    </row>
    <row r="45" spans="1:11" ht="17.25" customHeight="1" x14ac:dyDescent="0.2">
      <c r="A45" s="10" t="s">
        <v>11</v>
      </c>
      <c r="B45" s="8">
        <v>0.4</v>
      </c>
      <c r="C45" s="12">
        <v>144</v>
      </c>
      <c r="D45" s="169">
        <f>SUMIFS($I$11:$I$23,$H$11:$H$23,"&gt;=40%",$H$11:$H$23,"&lt;50%")</f>
        <v>0</v>
      </c>
      <c r="E45" s="169"/>
      <c r="F45" s="169"/>
      <c r="G45" s="169"/>
      <c r="H45" s="169"/>
      <c r="I45" s="169"/>
      <c r="J45" s="170">
        <f t="shared" si="1"/>
        <v>0</v>
      </c>
      <c r="K45" s="171"/>
    </row>
    <row r="46" spans="1:11" ht="17.25" customHeight="1" x14ac:dyDescent="0.2">
      <c r="A46" s="10" t="s">
        <v>18</v>
      </c>
      <c r="B46" s="8">
        <v>0.3</v>
      </c>
      <c r="C46" s="12">
        <v>192</v>
      </c>
      <c r="D46" s="169">
        <f>SUMIFS($I$11:$I$23,$H$11:$H$23,"&gt;=30%",$H$11:$H$23,"&lt;40%")</f>
        <v>0</v>
      </c>
      <c r="E46" s="169"/>
      <c r="F46" s="169"/>
      <c r="G46" s="169"/>
      <c r="H46" s="169"/>
      <c r="I46" s="169"/>
      <c r="J46" s="170">
        <f t="shared" si="1"/>
        <v>0</v>
      </c>
      <c r="K46" s="171"/>
    </row>
    <row r="47" spans="1:11" ht="17.25" customHeight="1" x14ac:dyDescent="0.2">
      <c r="A47" s="10" t="s">
        <v>12</v>
      </c>
      <c r="B47" s="8">
        <v>0.2</v>
      </c>
      <c r="C47" s="12">
        <v>288</v>
      </c>
      <c r="D47" s="169">
        <f>SUMIFS($I$11:$I$23,$H$11:$H$23,"&gt;=20%",$H$11:$H$23,"&lt;30%")</f>
        <v>0</v>
      </c>
      <c r="E47" s="169"/>
      <c r="F47" s="169"/>
      <c r="G47" s="169"/>
      <c r="H47" s="169"/>
      <c r="I47" s="169"/>
      <c r="J47" s="170">
        <f t="shared" si="1"/>
        <v>0</v>
      </c>
      <c r="K47" s="171"/>
    </row>
    <row r="48" spans="1:11" ht="17.25" customHeight="1" x14ac:dyDescent="0.2">
      <c r="A48" s="162" t="s">
        <v>2</v>
      </c>
      <c r="B48" s="163"/>
      <c r="C48" s="163"/>
      <c r="D48" s="163"/>
      <c r="E48" s="163"/>
      <c r="F48" s="163"/>
      <c r="G48" s="163"/>
      <c r="H48" s="163"/>
      <c r="I48" s="163"/>
      <c r="J48" s="164">
        <f>IF(SUM(J41:K47)&lt;=100,SUM(J41:K47),100)</f>
        <v>0</v>
      </c>
      <c r="K48" s="165"/>
    </row>
    <row r="49" spans="1:11" ht="17.25" customHeight="1" x14ac:dyDescent="0.2">
      <c r="A49" s="196" t="s">
        <v>44</v>
      </c>
      <c r="B49" s="197"/>
      <c r="C49" s="197"/>
      <c r="D49" s="197"/>
      <c r="E49" s="197"/>
      <c r="F49" s="197"/>
      <c r="G49" s="197"/>
      <c r="H49" s="197"/>
      <c r="I49" s="197"/>
      <c r="J49" s="198">
        <f>J50-J48</f>
        <v>100</v>
      </c>
      <c r="K49" s="199"/>
    </row>
    <row r="50" spans="1:11" ht="17.25" customHeight="1" x14ac:dyDescent="0.2">
      <c r="A50" s="200" t="s">
        <v>0</v>
      </c>
      <c r="B50" s="201"/>
      <c r="C50" s="201"/>
      <c r="D50" s="201"/>
      <c r="E50" s="201"/>
      <c r="F50" s="201"/>
      <c r="G50" s="201"/>
      <c r="H50" s="201"/>
      <c r="I50" s="201"/>
      <c r="J50" s="202">
        <v>100</v>
      </c>
      <c r="K50" s="203"/>
    </row>
    <row r="51" spans="1:11" ht="17.25" customHeight="1" x14ac:dyDescent="0.2">
      <c r="A51" s="176"/>
      <c r="B51" s="177"/>
      <c r="C51" s="177"/>
      <c r="D51" s="177"/>
      <c r="E51" s="177"/>
      <c r="F51" s="177"/>
      <c r="G51" s="177"/>
      <c r="H51" s="177"/>
      <c r="I51" s="177"/>
      <c r="J51" s="177"/>
      <c r="K51" s="178"/>
    </row>
    <row r="52" spans="1:11" ht="3.75" customHeight="1" thickBot="1" x14ac:dyDescent="0.25"/>
    <row r="53" spans="1:11" x14ac:dyDescent="0.2">
      <c r="A53" s="188" t="s">
        <v>35</v>
      </c>
      <c r="B53" s="189"/>
      <c r="C53" s="189"/>
      <c r="D53" s="189"/>
      <c r="E53" s="189"/>
      <c r="F53" s="189"/>
      <c r="G53" s="189"/>
      <c r="H53" s="189"/>
      <c r="I53" s="189"/>
      <c r="J53" s="189"/>
      <c r="K53" s="190"/>
    </row>
    <row r="54" spans="1:11" ht="22.5" customHeight="1" thickBot="1" x14ac:dyDescent="0.25">
      <c r="A54" s="191"/>
      <c r="B54" s="192"/>
      <c r="C54" s="192"/>
      <c r="D54" s="192"/>
      <c r="E54" s="192"/>
      <c r="F54" s="192"/>
      <c r="G54" s="192"/>
      <c r="H54" s="192"/>
      <c r="I54" s="192"/>
      <c r="J54" s="192"/>
      <c r="K54" s="193"/>
    </row>
  </sheetData>
  <sheetProtection algorithmName="SHA-512" hashValue="pGJ0XPUopDhgT55OP9TIoZf2HRRVaqrcurXFSBI8Nr2vJw5KFy5M4VBAb5gwx/FwwqTE9OR1LW/zn5pJT8Xk2w==" saltValue="C88FyJNo4OiQB1siZ7lClg==" spinCount="100000" sheet="1" objects="1" scenarios="1"/>
  <protectedRanges>
    <protectedRange sqref="B3 J11:K23 A29 J6:K8 A11:G23" name="Plage1"/>
  </protectedRanges>
  <mergeCells count="60">
    <mergeCell ref="D47:I47"/>
    <mergeCell ref="J47:K47"/>
    <mergeCell ref="A51:K51"/>
    <mergeCell ref="A29:K37"/>
    <mergeCell ref="A53:K54"/>
    <mergeCell ref="A17:B17"/>
    <mergeCell ref="A18:B18"/>
    <mergeCell ref="A19:B19"/>
    <mergeCell ref="A20:B20"/>
    <mergeCell ref="A21:B21"/>
    <mergeCell ref="A22:B22"/>
    <mergeCell ref="A23:B23"/>
    <mergeCell ref="A49:I49"/>
    <mergeCell ref="J49:K49"/>
    <mergeCell ref="A50:I50"/>
    <mergeCell ref="J50:K50"/>
    <mergeCell ref="A39:B39"/>
    <mergeCell ref="D39:K39"/>
    <mergeCell ref="A11:B11"/>
    <mergeCell ref="A12:B12"/>
    <mergeCell ref="A13:B13"/>
    <mergeCell ref="A8:B8"/>
    <mergeCell ref="A48:I48"/>
    <mergeCell ref="J48:K48"/>
    <mergeCell ref="D40:I40"/>
    <mergeCell ref="J40:K40"/>
    <mergeCell ref="D41:I41"/>
    <mergeCell ref="J41:K41"/>
    <mergeCell ref="D42:I42"/>
    <mergeCell ref="J42:K42"/>
    <mergeCell ref="D43:I43"/>
    <mergeCell ref="J43:K43"/>
    <mergeCell ref="D44:I44"/>
    <mergeCell ref="J44:K44"/>
    <mergeCell ref="D45:I45"/>
    <mergeCell ref="J45:K45"/>
    <mergeCell ref="D46:I46"/>
    <mergeCell ref="J46:K46"/>
    <mergeCell ref="A1:K1"/>
    <mergeCell ref="A2:K2"/>
    <mergeCell ref="B3:I3"/>
    <mergeCell ref="J3:K3"/>
    <mergeCell ref="A38:K38"/>
    <mergeCell ref="A16:B16"/>
    <mergeCell ref="A14:B14"/>
    <mergeCell ref="A15:B15"/>
    <mergeCell ref="J27:K27"/>
    <mergeCell ref="A24:K24"/>
    <mergeCell ref="A25:K25"/>
    <mergeCell ref="A26:K26"/>
    <mergeCell ref="B27:I27"/>
    <mergeCell ref="A9:B9"/>
    <mergeCell ref="J9:J10"/>
    <mergeCell ref="K9:K10"/>
    <mergeCell ref="A5:E5"/>
    <mergeCell ref="A10:B10"/>
    <mergeCell ref="A6:B6"/>
    <mergeCell ref="A7:B7"/>
    <mergeCell ref="F5:G5"/>
    <mergeCell ref="J5:K5"/>
  </mergeCells>
  <dataValidations count="3">
    <dataValidation type="list" allowBlank="1" showInputMessage="1" showErrorMessage="1" sqref="F11:F24" xr:uid="{EDE72564-6043-4FEF-85CF-FE62D155EAB2}">
      <formula1>"oui, non"</formula1>
    </dataValidation>
    <dataValidation type="list" allowBlank="1" showInputMessage="1" showErrorMessage="1" sqref="G11:G24" xr:uid="{F7990B9F-007D-4CF4-BD2B-2BA78EAE9B46}">
      <formula1>"oui,non"</formula1>
    </dataValidation>
    <dataValidation type="date" allowBlank="1" showInputMessage="1" showErrorMessage="1" sqref="C11:D23" xr:uid="{D94DD108-31D0-45AF-985D-963CE09A5D3F}">
      <formula1>1</formula1>
      <formula2>146463</formula2>
    </dataValidation>
  </dataValidations>
  <pageMargins left="0.23622047244094491" right="0.23622047244094491" top="0.74803149606299213" bottom="0.74803149606299213" header="0.31496062992125984" footer="0.31496062992125984"/>
  <pageSetup paperSize="9" scale="80" orientation="landscape" r:id="rId1"/>
  <headerFooter alignWithMargins="0">
    <oddFooter>&amp;L&amp;8Erstellt durch:&amp;C&amp;8&amp;F&amp;R&amp;8&amp;D / &amp;T</oddFooter>
  </headerFooter>
  <ignoredErrors>
    <ignoredError sqref="B27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ahr_x002d_test xmlns="2f740ec3-3616-4dfe-9bd7-5b4787cd23ac" xsi:nil="true"/>
    <Status xmlns="2f740ec3-3616-4dfe-9bd7-5b4787cd23ac" xsi:nil="true"/>
    <Jahr xmlns="2f740ec3-3616-4dfe-9bd7-5b4787cd23ac" xsi:nil="true"/>
    <Bemerkung xmlns="2f740ec3-3616-4dfe-9bd7-5b4787cd23ac" xsi:nil="true"/>
    <Status0 xmlns="2f740ec3-3616-4dfe-9bd7-5b4787cd23ac" xsi:nil="true"/>
    <Jahr0 xmlns="2f740ec3-3616-4dfe-9bd7-5b4787cd23ac" xsi:nil="true"/>
    <TaxCatchAll xmlns="e23b63be-174d-4079-814f-ef527a4e1eee" xsi:nil="true"/>
    <lcf76f155ced4ddcb4097134ff3c332f xmlns="2f740ec3-3616-4dfe-9bd7-5b4787cd23a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5245479D6D4FD449A8047FBC9CBD330" ma:contentTypeVersion="22" ma:contentTypeDescription="Ein neues Dokument erstellen." ma:contentTypeScope="" ma:versionID="2f7714aa9f300d01abe38e13b5112085">
  <xsd:schema xmlns:xsd="http://www.w3.org/2001/XMLSchema" xmlns:xs="http://www.w3.org/2001/XMLSchema" xmlns:p="http://schemas.microsoft.com/office/2006/metadata/properties" xmlns:ns2="2f740ec3-3616-4dfe-9bd7-5b4787cd23ac" xmlns:ns3="e23b63be-174d-4079-814f-ef527a4e1eee" targetNamespace="http://schemas.microsoft.com/office/2006/metadata/properties" ma:root="true" ma:fieldsID="513b260bd69b427ab32aba059b2cc829" ns2:_="" ns3:_="">
    <xsd:import namespace="2f740ec3-3616-4dfe-9bd7-5b4787cd23ac"/>
    <xsd:import namespace="e23b63be-174d-4079-814f-ef527a4e1ee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Bemerkung" minOccurs="0"/>
                <xsd:element ref="ns2:Jahr" minOccurs="0"/>
                <xsd:element ref="ns2:Jahr0" minOccurs="0"/>
                <xsd:element ref="ns2:Jahr_x002d_test" minOccurs="0"/>
                <xsd:element ref="ns2:Status" minOccurs="0"/>
                <xsd:element ref="ns2:Status0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740ec3-3616-4dfe-9bd7-5b4787cd23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Bemerkung" ma:index="19" nillable="true" ma:displayName="Bemerkung" ma:format="Dropdown" ma:internalName="Bemerkung">
      <xsd:simpleType>
        <xsd:restriction base="dms:Note">
          <xsd:maxLength value="255"/>
        </xsd:restriction>
      </xsd:simpleType>
    </xsd:element>
    <xsd:element name="Jahr" ma:index="20" nillable="true" ma:displayName="Jahr" ma:format="Dropdown" ma:internalName="Jahr" ma:percentage="FALSE">
      <xsd:simpleType>
        <xsd:restriction base="dms:Number"/>
      </xsd:simpleType>
    </xsd:element>
    <xsd:element name="Jahr0" ma:index="21" nillable="true" ma:displayName="Jahr" ma:format="Dropdown" ma:internalName="Jahr0" ma:percentage="FALSE">
      <xsd:simpleType>
        <xsd:restriction base="dms:Number"/>
      </xsd:simpleType>
    </xsd:element>
    <xsd:element name="Jahr_x002d_test" ma:index="22" nillable="true" ma:displayName="Jahr-test" ma:description="Jahresdatum einfügen " ma:format="Dropdown" ma:internalName="Jahr_x002d_test" ma:percentage="FALSE">
      <xsd:simpleType>
        <xsd:restriction base="dms:Number"/>
      </xsd:simpleType>
    </xsd:element>
    <xsd:element name="Status" ma:index="23" nillable="true" ma:displayName="Status" ma:format="Dropdown" ma:internalName="Status">
      <xsd:simpleType>
        <xsd:restriction base="dms:Choice">
          <xsd:enumeration value="Entwurf"/>
          <xsd:enumeration value="Def"/>
          <xsd:enumeration value="archiv"/>
        </xsd:restriction>
      </xsd:simpleType>
    </xsd:element>
    <xsd:element name="Status0" ma:index="24" nillable="true" ma:displayName="Status" ma:format="Dropdown" ma:internalName="Status0">
      <xsd:simpleType>
        <xsd:restriction base="dms:Choice">
          <xsd:enumeration value="Auswahl 2"/>
          <xsd:enumeration value="Auswahl 3"/>
          <xsd:enumeration value="Auswahl 4"/>
        </xsd:restriction>
      </xsd:simpleType>
    </xsd:element>
    <xsd:element name="lcf76f155ced4ddcb4097134ff3c332f" ma:index="26" nillable="true" ma:taxonomy="true" ma:internalName="lcf76f155ced4ddcb4097134ff3c332f" ma:taxonomyFieldName="MediaServiceImageTags" ma:displayName="Bildmarkierungen" ma:readOnly="false" ma:fieldId="{5cf76f15-5ced-4ddc-b409-7134ff3c332f}" ma:taxonomyMulti="true" ma:sspId="18ae65e7-0981-4059-83e7-7e96a2bfaea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b63be-174d-4079-814f-ef527a4e1eee" elementFormDefault="qualified">
    <xsd:import namespace="http://schemas.microsoft.com/office/2006/documentManagement/types"/>
    <xsd:import namespace="http://schemas.microsoft.com/office/infopath/2007/PartnerControls"/>
    <xsd:element name="TaxCatchAll" ma:index="27" nillable="true" ma:displayName="Taxonomy Catch All Column" ma:hidden="true" ma:list="{ca9e595e-8f4d-41df-8b3c-22fee171af0c}" ma:internalName="TaxCatchAll" ma:showField="CatchAllData" ma:web="e23b63be-174d-4079-814f-ef527a4e1e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8F73AF3-6300-4611-A188-ED28BE04DBF4}">
  <ds:schemaRefs>
    <ds:schemaRef ds:uri="http://schemas.microsoft.com/office/2006/metadata/properties"/>
    <ds:schemaRef ds:uri="2f740ec3-3616-4dfe-9bd7-5b4787cd23ac"/>
    <ds:schemaRef ds:uri="http://purl.org/dc/terms/"/>
    <ds:schemaRef ds:uri="http://schemas.microsoft.com/office/2006/documentManagement/types"/>
    <ds:schemaRef ds:uri="e23b63be-174d-4079-814f-ef527a4e1eee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9E7130B-01A2-4B89-ABB8-E6A672901C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9D5BBAF-5230-4080-9460-A05B68C4D13F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8535B7F4-816F-4314-A407-0E011347FB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740ec3-3616-4dfe-9bd7-5b4787cd23ac"/>
    <ds:schemaRef ds:uri="e23b63be-174d-4079-814f-ef527a4e1e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Avec CFC ou maturité</vt:lpstr>
      <vt:lpstr>Sans 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Zürcher-Egloff</dc:creator>
  <cp:lastModifiedBy>DAUPHIN Christelle</cp:lastModifiedBy>
  <cp:lastPrinted>2026-07-10T09:04:55Z</cp:lastPrinted>
  <dcterms:created xsi:type="dcterms:W3CDTF">2010-07-14T13:27:42Z</dcterms:created>
  <dcterms:modified xsi:type="dcterms:W3CDTF">2026-07-10T10:06:44Z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Yvonne Koller Renggli</vt:lpwstr>
  </property>
  <property fmtid="{D5CDD505-2E9C-101B-9397-08002B2CF9AE}" pid="3" name="Order">
    <vt:lpwstr>208800.000000000</vt:lpwstr>
  </property>
  <property fmtid="{D5CDD505-2E9C-101B-9397-08002B2CF9AE}" pid="4" name="display_urn:schemas-microsoft-com:office:office#Author">
    <vt:lpwstr>Yvonne Koller Renggli</vt:lpwstr>
  </property>
  <property fmtid="{D5CDD505-2E9C-101B-9397-08002B2CF9AE}" pid="5" name="ContentTypeId">
    <vt:lpwstr>0x010100B5245479D6D4FD449A8047FBC9CBD330</vt:lpwstr>
  </property>
  <property fmtid="{D5CDD505-2E9C-101B-9397-08002B2CF9AE}" pid="6" name="MediaServiceImageTags">
    <vt:lpwstr/>
  </property>
</Properties>
</file>